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780" windowWidth="18645" windowHeight="6345" activeTab="1"/>
  </bookViews>
  <sheets>
    <sheet name="附件2.重点项目" sheetId="10" r:id="rId1"/>
    <sheet name="附件3.民生实事" sheetId="11" r:id="rId2"/>
  </sheets>
  <definedNames>
    <definedName name="_xlnm._FilterDatabase" localSheetId="0" hidden="1">附件2.重点项目!$A$4:$L$109</definedName>
    <definedName name="_xlnm._FilterDatabase" localSheetId="1" hidden="1">附件3.民生实事!$A$6:$F$6</definedName>
    <definedName name="_xlnm.Print_Area" localSheetId="0">附件2.重点项目!$B$1:$L$109</definedName>
    <definedName name="_xlnm.Print_Area" localSheetId="1">附件3.民生实事!$A$1:$F$16</definedName>
    <definedName name="_xlnm.Print_Titles" localSheetId="0">附件2.重点项目!$4:$4</definedName>
    <definedName name="_xlnm.Print_Titles" localSheetId="1">附件3.民生实事!$4:$5</definedName>
  </definedNames>
  <calcPr calcId="144525" concurrentCalc="0"/>
  <fileRecoveryPr repairLoad="1"/>
</workbook>
</file>

<file path=xl/calcChain.xml><?xml version="1.0" encoding="utf-8"?>
<calcChain xmlns="http://schemas.openxmlformats.org/spreadsheetml/2006/main">
  <c r="F7" i="10"/>
  <c r="F6" s="1"/>
  <c r="J7"/>
  <c r="J6" s="1"/>
  <c r="F65" l="1"/>
  <c r="F52"/>
  <c r="F46"/>
  <c r="F21"/>
  <c r="F20" l="1"/>
  <c r="B153" l="1"/>
  <c r="B154" s="1"/>
  <c r="J128"/>
  <c r="J126"/>
  <c r="J125"/>
  <c r="J124"/>
  <c r="J123"/>
  <c r="J119"/>
  <c r="J118"/>
  <c r="J117"/>
  <c r="F116"/>
  <c r="B22"/>
  <c r="D6" i="11" l="1"/>
  <c r="B23" i="10"/>
  <c r="B24" s="1"/>
  <c r="B25" l="1"/>
  <c r="B26" s="1"/>
  <c r="F5"/>
  <c r="B27" l="1"/>
  <c r="B28" s="1"/>
  <c r="B29" s="1"/>
  <c r="J5"/>
  <c r="B30" l="1"/>
  <c r="B31" l="1"/>
  <c r="B32" s="1"/>
  <c r="B33" l="1"/>
  <c r="B34" s="1"/>
  <c r="B35" s="1"/>
  <c r="B36" s="1"/>
  <c r="B37" s="1"/>
  <c r="B38" s="1"/>
  <c r="B39" l="1"/>
  <c r="B40" s="1"/>
  <c r="B41" l="1"/>
  <c r="B42" l="1"/>
  <c r="B43" s="1"/>
  <c r="B44" s="1"/>
  <c r="B45" s="1"/>
  <c r="B47" l="1"/>
  <c r="B48" l="1"/>
  <c r="B49" s="1"/>
  <c r="B50" s="1"/>
  <c r="B51" s="1"/>
  <c r="B53" l="1"/>
  <c r="B54" l="1"/>
  <c r="B55" s="1"/>
  <c r="B56" l="1"/>
  <c r="B57" s="1"/>
  <c r="B58" s="1"/>
  <c r="B59" s="1"/>
  <c r="B60" l="1"/>
  <c r="B61" s="1"/>
  <c r="B62" l="1"/>
  <c r="B63" l="1"/>
  <c r="B64" s="1"/>
  <c r="B66" l="1"/>
  <c r="B67" l="1"/>
  <c r="B68" s="1"/>
  <c r="B69"/>
  <c r="B70" s="1"/>
  <c r="B71" s="1"/>
  <c r="B72" l="1"/>
  <c r="B73" l="1"/>
  <c r="B74" l="1"/>
  <c r="B75" l="1"/>
  <c r="B76" s="1"/>
  <c r="B77" s="1"/>
  <c r="B78" s="1"/>
  <c r="B79" s="1"/>
  <c r="B80" s="1"/>
  <c r="B81" s="1"/>
  <c r="B82" s="1"/>
  <c r="B83" s="1"/>
  <c r="B84" s="1"/>
  <c r="B85" s="1"/>
  <c r="B86" s="1"/>
  <c r="B87" s="1"/>
  <c r="B88" s="1"/>
  <c r="B89" s="1"/>
  <c r="B90" s="1"/>
  <c r="B91" s="1"/>
  <c r="B92" s="1"/>
  <c r="B93" s="1"/>
  <c r="B94" s="1"/>
  <c r="B95" s="1"/>
  <c r="B96" s="1"/>
  <c r="B97" s="1"/>
  <c r="B98" s="1"/>
  <c r="B99" s="1"/>
  <c r="B100" l="1"/>
  <c r="B101" s="1"/>
  <c r="B102" s="1"/>
  <c r="B103" l="1"/>
  <c r="B104" s="1"/>
  <c r="B105" s="1"/>
  <c r="B106" s="1"/>
  <c r="B107" s="1"/>
  <c r="B108" s="1"/>
  <c r="B109" s="1"/>
</calcChain>
</file>

<file path=xl/sharedStrings.xml><?xml version="1.0" encoding="utf-8"?>
<sst xmlns="http://schemas.openxmlformats.org/spreadsheetml/2006/main" count="982" uniqueCount="510">
  <si>
    <t>序号</t>
  </si>
  <si>
    <t>项目名称</t>
  </si>
  <si>
    <t>业主单位</t>
  </si>
  <si>
    <t>建设规模及内容</t>
  </si>
  <si>
    <t>合计</t>
  </si>
  <si>
    <t>消防支队（3个）</t>
  </si>
  <si>
    <t>续建</t>
  </si>
  <si>
    <t>区消防支队</t>
  </si>
  <si>
    <t>2019
－2021</t>
  </si>
  <si>
    <t>完工</t>
  </si>
  <si>
    <t>新开工</t>
  </si>
  <si>
    <t>主体完工</t>
  </si>
  <si>
    <t>磁器口管委会（1个）</t>
  </si>
  <si>
    <t>磁器口后街</t>
  </si>
  <si>
    <t>工投公司
（27个）</t>
  </si>
  <si>
    <t>工投公司</t>
  </si>
  <si>
    <t>区教委</t>
  </si>
  <si>
    <t>龙润公司</t>
  </si>
  <si>
    <t>德润俊科技医学转化研究院暨生产基地一期</t>
  </si>
  <si>
    <t>青凤组团菁云湖周边地块土壤修复</t>
  </si>
  <si>
    <t>水务资产公司</t>
  </si>
  <si>
    <t>基础施工</t>
  </si>
  <si>
    <t>基础完工</t>
  </si>
  <si>
    <t>西部新城管委会
（1个）</t>
  </si>
  <si>
    <t>西部新城管委会</t>
  </si>
  <si>
    <t>区教委（17个）</t>
  </si>
  <si>
    <t>主体施工</t>
  </si>
  <si>
    <t>开工</t>
  </si>
  <si>
    <t>区经信委（5个）</t>
  </si>
  <si>
    <t>2020
－2021</t>
  </si>
  <si>
    <t>青木关镇（1个）</t>
  </si>
  <si>
    <t>沙房总</t>
  </si>
  <si>
    <t>崛起东方金融街景观改造及旅游演艺项目</t>
  </si>
  <si>
    <t>北京金融街集团</t>
  </si>
  <si>
    <t>3.2</t>
  </si>
  <si>
    <t>17.28</t>
  </si>
  <si>
    <t>汉渝路至渝碚路下穿道工程</t>
  </si>
  <si>
    <t>隧道明挖段施工</t>
  </si>
  <si>
    <t>西城新居安置房</t>
  </si>
  <si>
    <t>虎峡山水安置房</t>
  </si>
  <si>
    <t>华宇新生态城市文旅新锐地标项目</t>
  </si>
  <si>
    <t>华宇集团</t>
  </si>
  <si>
    <t>奥山冰雪综合体</t>
  </si>
  <si>
    <t>奥山投资公司</t>
  </si>
  <si>
    <t>卓越公司</t>
  </si>
  <si>
    <t>住宅、商业、文创产业园</t>
  </si>
  <si>
    <t>物流园公司
（18个）</t>
  </si>
  <si>
    <t>铁路口岸公司</t>
  </si>
  <si>
    <t>2018
－2021</t>
  </si>
  <si>
    <t>一期完工、二期主体施工</t>
  </si>
  <si>
    <t>重庆公运公铁联运中心A区</t>
  </si>
  <si>
    <t>教育居住片区南侧配套小学</t>
  </si>
  <si>
    <t>交通实业公司</t>
  </si>
  <si>
    <t>0.72</t>
  </si>
  <si>
    <t>重庆国际转化免疫研究院</t>
  </si>
  <si>
    <t>区科技局</t>
  </si>
  <si>
    <t>区住建委</t>
  </si>
  <si>
    <t>轨道九号线沙区段</t>
  </si>
  <si>
    <t>轨道集团</t>
  </si>
  <si>
    <t>西环立交</t>
  </si>
  <si>
    <t>大学城复线隧道</t>
  </si>
  <si>
    <t>全长562米，隧道334米</t>
  </si>
  <si>
    <t>隧道主体施工</t>
  </si>
  <si>
    <t>部分完工</t>
  </si>
  <si>
    <t>2019
－2020</t>
  </si>
  <si>
    <t>续建</t>
    <phoneticPr fontId="12" type="noConversion"/>
  </si>
  <si>
    <t>新开工</t>
    <phoneticPr fontId="12" type="noConversion"/>
  </si>
  <si>
    <t>完工</t>
    <phoneticPr fontId="12" type="noConversion"/>
  </si>
  <si>
    <t>占地约40亩，建面约3.5万平米</t>
    <phoneticPr fontId="12" type="noConversion"/>
  </si>
  <si>
    <t>水务资产公司</t>
    <phoneticPr fontId="12" type="noConversion"/>
  </si>
  <si>
    <t>部分完工</t>
    <phoneticPr fontId="12" type="noConversion"/>
  </si>
  <si>
    <t>长1.5公里，含1.1公里隧道</t>
    <phoneticPr fontId="12" type="noConversion"/>
  </si>
  <si>
    <t>用地24.6亩，建筑面积4.6万平米</t>
    <phoneticPr fontId="12" type="noConversion"/>
  </si>
  <si>
    <t>占地241.6亩，建筑面积80万平米</t>
    <phoneticPr fontId="12" type="noConversion"/>
  </si>
  <si>
    <t>井双、沙磁、上新及土湾片区地块内10千伏、35千伏、110千伏、220千伏电力线路迁改</t>
    <phoneticPr fontId="12" type="noConversion"/>
  </si>
  <si>
    <t>物流园公司</t>
    <phoneticPr fontId="12" type="noConversion"/>
  </si>
  <si>
    <t>西都房地产公司</t>
    <phoneticPr fontId="12" type="noConversion"/>
  </si>
  <si>
    <t>占地107亩，道路长1.62公里</t>
    <phoneticPr fontId="12" type="noConversion"/>
  </si>
  <si>
    <t>用地258亩，建筑面积28.5万平米</t>
    <phoneticPr fontId="12" type="noConversion"/>
  </si>
  <si>
    <t>占地188亩，建筑面积36万平米</t>
    <phoneticPr fontId="12" type="noConversion"/>
  </si>
  <si>
    <t>长约8公里，对原有道路进行提档升级，拟升级改造为二级路</t>
    <phoneticPr fontId="12" type="noConversion"/>
  </si>
  <si>
    <t>长约6.5公里，路基宽8米，按三级公路标准建设</t>
    <phoneticPr fontId="12" type="noConversion"/>
  </si>
  <si>
    <t>区民政局</t>
    <phoneticPr fontId="12" type="noConversion"/>
  </si>
  <si>
    <t>用地17亩，建筑面积1.3万平米，床位310张</t>
    <phoneticPr fontId="12" type="noConversion"/>
  </si>
  <si>
    <t>开工</t>
    <phoneticPr fontId="12" type="noConversion"/>
  </si>
  <si>
    <t>主体施工</t>
    <phoneticPr fontId="12" type="noConversion"/>
  </si>
  <si>
    <t xml:space="preserve">轨道九号线公司     </t>
    <phoneticPr fontId="12" type="noConversion"/>
  </si>
  <si>
    <t>长5.1公里</t>
    <phoneticPr fontId="12" type="noConversion"/>
  </si>
  <si>
    <t>二横线西段桃家院子立交至礼白立交段</t>
    <phoneticPr fontId="12" type="noConversion"/>
  </si>
  <si>
    <t>主体完工</t>
    <phoneticPr fontId="12" type="noConversion"/>
  </si>
  <si>
    <t>二横线西段渝西立交至桃家院子立交段</t>
    <phoneticPr fontId="12" type="noConversion"/>
  </si>
  <si>
    <t>建筑面积3.4万平米，停车位约776个</t>
    <phoneticPr fontId="12" type="noConversion"/>
  </si>
  <si>
    <t>万达城投资公司</t>
    <phoneticPr fontId="12" type="noConversion"/>
  </si>
  <si>
    <t>龙湖景楠地产</t>
    <phoneticPr fontId="12" type="noConversion"/>
  </si>
  <si>
    <t>建设规模约48万平米，商业、商务</t>
    <phoneticPr fontId="12" type="noConversion"/>
  </si>
  <si>
    <t>瑞文公司</t>
    <phoneticPr fontId="12" type="noConversion"/>
  </si>
  <si>
    <t>区经信委</t>
    <phoneticPr fontId="12" type="noConversion"/>
  </si>
  <si>
    <t>区文旅委</t>
    <phoneticPr fontId="12" type="noConversion"/>
  </si>
  <si>
    <t>区交通局</t>
    <phoneticPr fontId="12" type="noConversion"/>
  </si>
  <si>
    <t>金美轨道交通研发暨生产基地项目</t>
  </si>
  <si>
    <t>投入运营</t>
  </si>
  <si>
    <t>金美汽车电子研发暨生产基地项目</t>
  </si>
  <si>
    <t>2020
－2022</t>
  </si>
  <si>
    <t>重庆大学建筑规划设计研究总院</t>
  </si>
  <si>
    <t>重庆鑫和康复医院</t>
  </si>
  <si>
    <t>厂房改造、装修</t>
    <phoneticPr fontId="12" type="noConversion"/>
  </si>
  <si>
    <t>推进老交委地块、肿瘤医院地块等四个停车场建设</t>
    <phoneticPr fontId="12" type="noConversion"/>
  </si>
  <si>
    <t>完成装修</t>
    <phoneticPr fontId="12" type="noConversion"/>
  </si>
  <si>
    <t>建成西南地区装配式建筑生产工厂</t>
    <phoneticPr fontId="12" type="noConversion"/>
  </si>
  <si>
    <t>2017
－2022</t>
  </si>
  <si>
    <t>航天工业发展公司、金美通信公司</t>
    <phoneticPr fontId="12" type="noConversion"/>
  </si>
  <si>
    <t>轨道交通自动售检票设备和系统的研发及生产</t>
    <phoneticPr fontId="12" type="noConversion"/>
  </si>
  <si>
    <t>新能源汽车控制器、动力传动控制器及智能汽车电子产品研发及生产</t>
    <phoneticPr fontId="12" type="noConversion"/>
  </si>
  <si>
    <r>
      <rPr>
        <sz val="11"/>
        <color rgb="FF000000"/>
        <rFont val="方正仿宋_GBK"/>
        <family val="4"/>
        <charset val="134"/>
      </rPr>
      <t>占地298.2亩，建筑面积37.3万平米</t>
    </r>
  </si>
  <si>
    <r>
      <rPr>
        <sz val="11"/>
        <color rgb="FF000000"/>
        <rFont val="方正仿宋_GBK"/>
        <family val="4"/>
        <charset val="134"/>
      </rPr>
      <t>占地175亩，建筑面积19万平米</t>
    </r>
  </si>
  <si>
    <r>
      <rPr>
        <sz val="11"/>
        <rFont val="方正仿宋_GBK"/>
        <family val="4"/>
        <charset val="134"/>
      </rPr>
      <t>续建</t>
    </r>
  </si>
  <si>
    <t>2020
－2023</t>
  </si>
  <si>
    <t>2017
－2021</t>
  </si>
  <si>
    <t>2018
－2020</t>
  </si>
  <si>
    <t>2020
－2020</t>
  </si>
  <si>
    <t>2019
－2022</t>
  </si>
  <si>
    <t>2016
－2021</t>
  </si>
  <si>
    <t>2020
－2025</t>
  </si>
  <si>
    <t>2013
－2020</t>
  </si>
  <si>
    <t>2016
－2020</t>
  </si>
  <si>
    <t>2017
－2020</t>
  </si>
  <si>
    <t>2014
－2022</t>
  </si>
  <si>
    <t>M²精密模具制造研发中心及产业园</t>
    <phoneticPr fontId="12" type="noConversion"/>
  </si>
  <si>
    <t>区人民医院、区人防办</t>
    <phoneticPr fontId="12" type="noConversion"/>
  </si>
  <si>
    <t>丰文公司</t>
    <phoneticPr fontId="12" type="noConversion"/>
  </si>
  <si>
    <t>迈瑞城投</t>
  </si>
  <si>
    <t>万达茂、酒店群、舞台秀、酒吧街等</t>
    <phoneticPr fontId="12" type="noConversion"/>
  </si>
  <si>
    <t>迈瑞城投/郡都公司</t>
  </si>
  <si>
    <t>区社会福利护养中心</t>
    <phoneticPr fontId="12" type="noConversion"/>
  </si>
  <si>
    <t>市城投集团</t>
  </si>
  <si>
    <t>凤凰山隧道及东西连接道</t>
    <phoneticPr fontId="12" type="noConversion"/>
  </si>
  <si>
    <t>名人广场停车库</t>
    <phoneticPr fontId="12" type="noConversion"/>
  </si>
  <si>
    <t>10.8公里市政道路，11公里堤防</t>
    <phoneticPr fontId="12" type="noConversion"/>
  </si>
  <si>
    <t>站东路东延伸段</t>
    <phoneticPr fontId="13" type="noConversion"/>
  </si>
  <si>
    <t>新开工</t>
    <phoneticPr fontId="13" type="noConversion"/>
  </si>
  <si>
    <t>区住建委</t>
    <phoneticPr fontId="13" type="noConversion"/>
  </si>
  <si>
    <t>迈瑞城投</t>
    <phoneticPr fontId="13" type="noConversion"/>
  </si>
  <si>
    <t>2017
－2022</t>
    <phoneticPr fontId="12" type="noConversion"/>
  </si>
  <si>
    <t>28亩老厂房改造装修</t>
    <phoneticPr fontId="12" type="noConversion"/>
  </si>
  <si>
    <t>重大规划研究总院</t>
    <phoneticPr fontId="12" type="noConversion"/>
  </si>
  <si>
    <t>一步道位停车公司</t>
    <phoneticPr fontId="12" type="noConversion"/>
  </si>
  <si>
    <t>摩尔装配建筑公司</t>
    <phoneticPr fontId="12" type="noConversion"/>
  </si>
  <si>
    <t>宝沙现代物流公司</t>
    <phoneticPr fontId="12" type="noConversion"/>
  </si>
  <si>
    <t>双向六车道、互通式立交5座、简易立交2座</t>
    <phoneticPr fontId="12" type="noConversion"/>
  </si>
  <si>
    <t>德润俊科技公司/龙润公司</t>
    <phoneticPr fontId="12" type="noConversion"/>
  </si>
  <si>
    <t>重庆广播电视新塔</t>
    <phoneticPr fontId="12" type="noConversion"/>
  </si>
  <si>
    <t>市广电集团</t>
    <phoneticPr fontId="12" type="noConversion"/>
  </si>
  <si>
    <t>边界康复公司</t>
    <phoneticPr fontId="12" type="noConversion"/>
  </si>
  <si>
    <t>迈瑞城投</t>
    <phoneticPr fontId="12" type="noConversion"/>
  </si>
  <si>
    <t>占地60亩，建筑面积1.3万平米</t>
    <phoneticPr fontId="12" type="noConversion"/>
  </si>
  <si>
    <t>2020
－2021</t>
    <phoneticPr fontId="12" type="noConversion"/>
  </si>
  <si>
    <t>19条道路，2.7公里长管廊</t>
    <phoneticPr fontId="12" type="noConversion"/>
  </si>
  <si>
    <t xml:space="preserve">2018
－2020
</t>
    <phoneticPr fontId="12" type="noConversion"/>
  </si>
  <si>
    <t>2020
－2022</t>
    <phoneticPr fontId="12" type="noConversion"/>
  </si>
  <si>
    <r>
      <t>区卫健（</t>
    </r>
    <r>
      <rPr>
        <b/>
        <sz val="11"/>
        <rFont val="Times New Roman"/>
        <family val="1"/>
      </rPr>
      <t>1</t>
    </r>
    <r>
      <rPr>
        <b/>
        <sz val="11"/>
        <rFont val="宋体"/>
        <family val="3"/>
        <charset val="134"/>
      </rPr>
      <t>个）</t>
    </r>
  </si>
  <si>
    <r>
      <t>区沙房（6</t>
    </r>
    <r>
      <rPr>
        <b/>
        <sz val="11"/>
        <rFont val="宋体"/>
        <family val="3"/>
        <charset val="134"/>
      </rPr>
      <t>个）</t>
    </r>
  </si>
  <si>
    <r>
      <t>石井坡街道
（1</t>
    </r>
    <r>
      <rPr>
        <b/>
        <sz val="11"/>
        <rFont val="宋体"/>
        <family val="3"/>
        <charset val="134"/>
      </rPr>
      <t>个）</t>
    </r>
  </si>
  <si>
    <r>
      <t>区城投公司
（21</t>
    </r>
    <r>
      <rPr>
        <b/>
        <sz val="11"/>
        <rFont val="宋体"/>
        <family val="3"/>
        <charset val="134"/>
      </rPr>
      <t>个）</t>
    </r>
  </si>
  <si>
    <r>
      <t>区交通局（</t>
    </r>
    <r>
      <rPr>
        <b/>
        <sz val="11"/>
        <rFont val="Times New Roman"/>
        <family val="1"/>
      </rPr>
      <t>2</t>
    </r>
    <r>
      <rPr>
        <b/>
        <sz val="11"/>
        <rFont val="宋体"/>
        <family val="3"/>
        <charset val="134"/>
      </rPr>
      <t>个）</t>
    </r>
  </si>
  <si>
    <r>
      <t>区民政局（</t>
    </r>
    <r>
      <rPr>
        <b/>
        <sz val="11"/>
        <rFont val="Times New Roman"/>
        <family val="1"/>
      </rPr>
      <t>1</t>
    </r>
    <r>
      <rPr>
        <b/>
        <sz val="11"/>
        <rFont val="宋体"/>
        <family val="3"/>
        <charset val="134"/>
      </rPr>
      <t>个）</t>
    </r>
  </si>
  <si>
    <r>
      <t>区科技局（2</t>
    </r>
    <r>
      <rPr>
        <b/>
        <sz val="11"/>
        <rFont val="宋体"/>
        <family val="3"/>
        <charset val="134"/>
      </rPr>
      <t>个）</t>
    </r>
  </si>
  <si>
    <t>（二）产业项目</t>
    <phoneticPr fontId="12" type="noConversion"/>
  </si>
  <si>
    <t>长约1.8公里，路幅宽36米（双向8车道），含桃家院子立交</t>
    <phoneticPr fontId="12" type="noConversion"/>
  </si>
  <si>
    <t>长14.4公里，含土主隧道、礼嘉嘉陵江大桥、3座全互通立交、2座简易立交</t>
    <phoneticPr fontId="12" type="noConversion"/>
  </si>
  <si>
    <t>长5.5公里，双向10车道</t>
    <phoneticPr fontId="12" type="noConversion"/>
  </si>
  <si>
    <t>长10公里，路幅宽度64米，含回龙坝立交、横五路立交</t>
    <phoneticPr fontId="12" type="noConversion"/>
  </si>
  <si>
    <t>建设展贸交易结算、跨境供应链、供应链金融等于一体的商贸流通枢纽</t>
    <phoneticPr fontId="12" type="noConversion"/>
  </si>
  <si>
    <t>开展骨与关节、脊髓损伤、神经、视力与听力等11个方向研究康养业务</t>
    <phoneticPr fontId="12" type="noConversion"/>
  </si>
  <si>
    <t>长0.42公里，宽58.5米，含西井大道、丰文山立交</t>
    <phoneticPr fontId="12" type="noConversion"/>
  </si>
  <si>
    <t>全长1.75公里，宽32米，双向六车道，含小新街、模范村及沙滨路立交</t>
    <phoneticPr fontId="13" type="noConversion"/>
  </si>
  <si>
    <t>工投公司2020年招商开工项目</t>
    <phoneticPr fontId="12" type="noConversion"/>
  </si>
  <si>
    <t>工投公司</t>
    <phoneticPr fontId="12" type="noConversion"/>
  </si>
  <si>
    <t>社会单位</t>
    <phoneticPr fontId="12" type="noConversion"/>
  </si>
  <si>
    <t>物流园公司2020年招商开工项目</t>
    <phoneticPr fontId="12" type="noConversion"/>
  </si>
  <si>
    <t>签约并开工10个以上产业项目</t>
    <phoneticPr fontId="12" type="noConversion"/>
  </si>
  <si>
    <t>西部城区房地产项目</t>
    <phoneticPr fontId="12" type="noConversion"/>
  </si>
  <si>
    <t>东部城区房地产项目</t>
    <phoneticPr fontId="12" type="noConversion"/>
  </si>
  <si>
    <t>建筑面积7.7万平米</t>
    <phoneticPr fontId="12" type="noConversion"/>
  </si>
  <si>
    <t>开工</t>
    <phoneticPr fontId="13" type="noConversion"/>
  </si>
  <si>
    <t>（一）基建项目</t>
    <phoneticPr fontId="12" type="noConversion"/>
  </si>
  <si>
    <t>2014
－2022</t>
    <phoneticPr fontId="12" type="noConversion"/>
  </si>
  <si>
    <t>区滨建司</t>
  </si>
  <si>
    <t>清水溪及凤凰溪“清水绿岸”PPP项目</t>
  </si>
  <si>
    <t>区交通局</t>
  </si>
  <si>
    <t>长约4.589公里，新建三级农村公路</t>
  </si>
  <si>
    <t>2019
－2020</t>
    <phoneticPr fontId="12" type="noConversion"/>
  </si>
  <si>
    <t>正常运营</t>
    <phoneticPr fontId="12" type="noConversion"/>
  </si>
  <si>
    <t>隧道长600米，连接道长1.2公里，连接道接国盛大桥断头路220米</t>
    <phoneticPr fontId="12" type="noConversion"/>
  </si>
  <si>
    <t>区住建委</t>
    <phoneticPr fontId="12" type="noConversion"/>
  </si>
  <si>
    <t>新增10万立方每日污水处理构筑物</t>
    <phoneticPr fontId="12" type="noConversion"/>
  </si>
  <si>
    <t>大学城建委</t>
    <phoneticPr fontId="12" type="noConversion"/>
  </si>
  <si>
    <t>中建二横线公司</t>
    <phoneticPr fontId="12" type="noConversion"/>
  </si>
  <si>
    <t>一纵线（科学大道）中心站立交至狮子岩立交段</t>
    <phoneticPr fontId="12" type="noConversion"/>
  </si>
  <si>
    <t>轨道环线（西站~沙正街）</t>
    <phoneticPr fontId="12" type="noConversion"/>
  </si>
  <si>
    <t>物流园公司</t>
  </si>
  <si>
    <t>中梁至井口农村公路（XY02中井公路）</t>
    <phoneticPr fontId="12" type="noConversion"/>
  </si>
  <si>
    <t>成渝复线高速连接道</t>
    <phoneticPr fontId="12" type="noConversion"/>
  </si>
  <si>
    <t>沙坪坝区企业创新服务中心</t>
    <phoneticPr fontId="12" type="noConversion"/>
  </si>
  <si>
    <t>中科纳通纳米电子材料产业园</t>
    <phoneticPr fontId="12" type="noConversion"/>
  </si>
  <si>
    <t>摩尔装配建筑总部</t>
    <phoneticPr fontId="12" type="noConversion"/>
  </si>
  <si>
    <t>重庆一步道位停车管理有限公司总部</t>
    <phoneticPr fontId="12" type="noConversion"/>
  </si>
  <si>
    <t>胜利C97文创项目</t>
    <phoneticPr fontId="12" type="noConversion"/>
  </si>
  <si>
    <t>内环快速路拓宽改造</t>
    <phoneticPr fontId="12" type="noConversion"/>
  </si>
  <si>
    <t>2019
－2022</t>
    <phoneticPr fontId="12" type="noConversion"/>
  </si>
  <si>
    <t>陶世祥</t>
    <phoneticPr fontId="12" type="noConversion"/>
  </si>
  <si>
    <t>陈登烈</t>
    <phoneticPr fontId="12" type="noConversion"/>
  </si>
  <si>
    <t>周红玲</t>
    <phoneticPr fontId="12" type="noConversion"/>
  </si>
  <si>
    <t>社会单位</t>
  </si>
  <si>
    <t>陈  英</t>
    <phoneticPr fontId="12" type="noConversion"/>
  </si>
  <si>
    <t>许   宁
陈登烈</t>
    <phoneticPr fontId="12" type="noConversion"/>
  </si>
  <si>
    <t>城投公司2019年招商总部项目</t>
    <phoneticPr fontId="12" type="noConversion"/>
  </si>
  <si>
    <t>物流园公司2019年招商贸易类项目</t>
    <phoneticPr fontId="12" type="noConversion"/>
  </si>
  <si>
    <t>入驻运营</t>
    <phoneticPr fontId="12" type="noConversion"/>
  </si>
  <si>
    <t>2019年招商金融类项目</t>
    <phoneticPr fontId="12" type="noConversion"/>
  </si>
  <si>
    <t>宝供重庆粤港澳商贸物流枢纽</t>
    <phoneticPr fontId="12" type="noConversion"/>
  </si>
  <si>
    <t>重庆西站消防站</t>
    <phoneticPr fontId="12" type="noConversion"/>
  </si>
  <si>
    <t>东部城区旧城改造电力线路迁改</t>
    <phoneticPr fontId="12" type="noConversion"/>
  </si>
  <si>
    <t>S545王家院子至凤凰镇段公路改建</t>
    <phoneticPr fontId="12" type="noConversion"/>
  </si>
  <si>
    <t>S107胡家院至团歇路段公路改建工</t>
    <phoneticPr fontId="12" type="noConversion"/>
  </si>
  <si>
    <t>凌云路拓宽改造</t>
    <phoneticPr fontId="12" type="noConversion"/>
  </si>
  <si>
    <t>园投仓储公司</t>
    <phoneticPr fontId="12" type="noConversion"/>
  </si>
  <si>
    <t>2020
－2020</t>
    <phoneticPr fontId="12" type="noConversion"/>
  </si>
  <si>
    <t>射线成渝高速和内环线相互立交</t>
    <phoneticPr fontId="12" type="noConversion"/>
  </si>
  <si>
    <t>土主污水处理厂三期扩建</t>
    <phoneticPr fontId="12" type="noConversion"/>
  </si>
  <si>
    <t>青凤组团与物流园连接道路（物流园段）</t>
    <phoneticPr fontId="12" type="noConversion"/>
  </si>
  <si>
    <t>？</t>
    <phoneticPr fontId="12" type="noConversion"/>
  </si>
  <si>
    <t>许  宁
刘世莉</t>
    <phoneticPr fontId="12" type="noConversion"/>
  </si>
  <si>
    <t>2019
-2020</t>
    <phoneticPr fontId="12" type="noConversion"/>
  </si>
  <si>
    <t>2018
-2020</t>
    <phoneticPr fontId="12" type="noConversion"/>
  </si>
  <si>
    <t>基本完工</t>
    <phoneticPr fontId="12" type="noConversion"/>
  </si>
  <si>
    <t>中国电信重庆分公司</t>
    <phoneticPr fontId="12" type="noConversion"/>
  </si>
  <si>
    <t>长600米,路幅宽6米，单向两车道</t>
    <phoneticPr fontId="12" type="noConversion"/>
  </si>
  <si>
    <t>天陈路南北段</t>
    <phoneticPr fontId="12" type="noConversion"/>
  </si>
  <si>
    <t>沙区段5.2公里，新建主线步道2.2公里，新建支线步道0.6公里，改造支线步道2.4公里</t>
    <phoneticPr fontId="12" type="noConversion"/>
  </si>
  <si>
    <t>（二）民生及环保项目</t>
    <phoneticPr fontId="12" type="noConversion"/>
  </si>
  <si>
    <t>市城投公司</t>
    <phoneticPr fontId="12" type="noConversion"/>
  </si>
  <si>
    <t>磁器口至双碑大桥2.3公里整治提升</t>
    <phoneticPr fontId="12" type="noConversion"/>
  </si>
  <si>
    <t>21条道路，总长约14.7公里</t>
    <phoneticPr fontId="12" type="noConversion"/>
  </si>
  <si>
    <t>西站建设投资公司</t>
    <phoneticPr fontId="12" type="noConversion"/>
  </si>
  <si>
    <t>2016
－2021</t>
    <phoneticPr fontId="12" type="noConversion"/>
  </si>
  <si>
    <t>磁器口滨江片区治理提升工程</t>
    <phoneticPr fontId="12" type="noConversion"/>
  </si>
  <si>
    <t>荷马艺术培训中学</t>
    <phoneticPr fontId="12" type="noConversion"/>
  </si>
  <si>
    <t>中国电信5G信息化项目</t>
    <phoneticPr fontId="12" type="noConversion"/>
  </si>
  <si>
    <t>启动建设</t>
    <phoneticPr fontId="12" type="noConversion"/>
  </si>
  <si>
    <t>完成65%工程量</t>
    <phoneticPr fontId="12" type="noConversion"/>
  </si>
  <si>
    <t>主体完成</t>
    <phoneticPr fontId="12" type="noConversion"/>
  </si>
  <si>
    <t>4条市政道路，长4公里</t>
    <phoneticPr fontId="12" type="noConversion"/>
  </si>
  <si>
    <t>马鞍山地块配套市政道路，长400米；11条道路，总长6公里</t>
    <phoneticPr fontId="12" type="noConversion"/>
  </si>
  <si>
    <t>重庆西站综合交通枢纽二期配套道路</t>
    <phoneticPr fontId="12" type="noConversion"/>
  </si>
  <si>
    <t>站房南北循环道、站前广场南北循环道、新凤中路等约13公里道路</t>
    <phoneticPr fontId="12" type="noConversion"/>
  </si>
  <si>
    <t>开工建设</t>
    <phoneticPr fontId="12" type="noConversion"/>
  </si>
  <si>
    <t>工投公司2019年招商研发创新项目</t>
    <phoneticPr fontId="12" type="noConversion"/>
  </si>
  <si>
    <t>建筑面积4000平米，含中队主队房、训练塔等</t>
    <phoneticPr fontId="12" type="noConversion"/>
  </si>
  <si>
    <t>占地25亩，总建设面积约2万平米</t>
  </si>
  <si>
    <t>2019
－2023</t>
    <phoneticPr fontId="12" type="noConversion"/>
  </si>
  <si>
    <t>2019
－2021</t>
    <phoneticPr fontId="12" type="noConversion"/>
  </si>
  <si>
    <t>主体基本完工</t>
    <phoneticPr fontId="12" type="noConversion"/>
  </si>
  <si>
    <t>詹家溪“清水绿岸”项目</t>
    <phoneticPr fontId="12" type="noConversion"/>
  </si>
  <si>
    <t>詹家溪流域污染整治、污水管网改造，打造绿化景观，建设智慧水务系统</t>
    <phoneticPr fontId="12" type="noConversion"/>
  </si>
  <si>
    <t>清水溪及凤凰溪流域污染整治，排水管网和污水处理站提标改造，新建污水处理厂和污水处理站</t>
    <phoneticPr fontId="12" type="noConversion"/>
  </si>
  <si>
    <t>（三）民生及环保项目</t>
    <phoneticPr fontId="12" type="noConversion"/>
  </si>
  <si>
    <t>用地379亩，打造休闲景观</t>
    <phoneticPr fontId="12" type="noConversion"/>
  </si>
  <si>
    <t>总投资</t>
  </si>
  <si>
    <t>二、区级政府主导项目</t>
    <phoneticPr fontId="12" type="noConversion"/>
  </si>
  <si>
    <t>西站管委会
区消防支队</t>
    <phoneticPr fontId="12" type="noConversion"/>
  </si>
  <si>
    <t>半山崖线步道</t>
    <phoneticPr fontId="12" type="noConversion"/>
  </si>
  <si>
    <t>沙田污水处理工程</t>
    <phoneticPr fontId="12" type="noConversion"/>
  </si>
  <si>
    <t>上新片区道路工程</t>
    <phoneticPr fontId="12" type="noConversion"/>
  </si>
  <si>
    <t>西南医院下穿道</t>
    <phoneticPr fontId="12" type="noConversion"/>
  </si>
  <si>
    <t>始于新桥停车场，止于土湾站，长4.95公里</t>
    <phoneticPr fontId="12" type="noConversion"/>
  </si>
  <si>
    <r>
      <t>一期用地约130亩，5万吨</t>
    </r>
    <r>
      <rPr>
        <sz val="11"/>
        <color theme="1"/>
        <rFont val="宋体"/>
        <family val="3"/>
        <charset val="134"/>
      </rPr>
      <t>∕</t>
    </r>
    <r>
      <rPr>
        <sz val="11"/>
        <color theme="1"/>
        <rFont val="方正仿宋_GBK"/>
        <family val="4"/>
        <charset val="134"/>
      </rPr>
      <t>日</t>
    </r>
    <phoneticPr fontId="12" type="noConversion"/>
  </si>
  <si>
    <r>
      <t>区交通局</t>
    </r>
    <r>
      <rPr>
        <sz val="10"/>
        <rFont val="方正仿宋_GBK"/>
        <family val="4"/>
        <charset val="134"/>
      </rPr>
      <t>（滨江路建设指挥部）</t>
    </r>
    <phoneticPr fontId="12" type="noConversion"/>
  </si>
  <si>
    <t>传化网西南运营中心</t>
  </si>
  <si>
    <t>文旅城配套道路及综合管廊工程</t>
  </si>
  <si>
    <t>占地面积约20亩，建面约1万平米，建设医学转化研究院及三类医疗器械生产基地</t>
    <phoneticPr fontId="12" type="noConversion"/>
  </si>
  <si>
    <t>占地35亩，建面2.5万平米</t>
    <phoneticPr fontId="12" type="noConversion"/>
  </si>
  <si>
    <t>5G基站、传输等基层网络能力建设，实现公共区域、业务需求热点区域5G网络全覆盖</t>
    <phoneticPr fontId="12" type="noConversion"/>
  </si>
  <si>
    <t>东微集成电路、科德数控机床、坤舆气象大数据、旗探总部基地、金美轨道基地、金美汽车基地、思坦德尔病理中心、九方皋基金、俊东特种车、赛宝制造基地、中智医谷、光宝联合、康克唯肿瘤疫苗、中电科ADDA、绿康档案大数据、前卫重大无线充电、三磨海达、中科国机产研基地、首创集成电路、高孚动力、光电重庆研究院、波兹大数据中心、韵盛发总部、博泽座椅生产线、星环大数据、旗探智能研究院、西井科技、中国移动5G项目、中聚高科半导体、浪尖工业设计城、天渝航天材料、航悦军用智能终端、开物再生材料</t>
    <phoneticPr fontId="12" type="noConversion"/>
  </si>
  <si>
    <t>菲大装配、中林国际木材、捷嘉冷链进口、汉宏物流西部中心、森宏大宗、寰宇进口木材、宝能物流进口、维木供应链、鑫垚大宗、宝能零售、无线飞翔智慧停车、派天下智慧物流港、酩酊坊总部、巨龙钢材市场、金点园林结算、益海嘉里船运结算、维列斯米特进出口、卓尔智联、国际木材分拔中心、小米金融、光谷创新平台、传化智联金融、宝能金融、农行金融合作</t>
    <phoneticPr fontId="12" type="noConversion"/>
  </si>
  <si>
    <t>金融街融府、富洲新城、首创城、双碑组团</t>
    <phoneticPr fontId="12" type="noConversion"/>
  </si>
  <si>
    <t>三快小贷ABS、浙商银行合作项目、阳光财险合作项目、三快小贷新增资本金、牧图设计西南总部</t>
    <phoneticPr fontId="12" type="noConversion"/>
  </si>
  <si>
    <t>摩尔装配、一步道位、盛智易联重庆网约车、重大建筑规划设计研究总院、华润万家西南区域分公司合并、国发数字消防平台及总部、广汇领克4S店、中铁建川重庆总部、国泰航空体验基地、魔西网络</t>
    <phoneticPr fontId="12" type="noConversion"/>
  </si>
  <si>
    <t>区卫健委
区人防办</t>
    <phoneticPr fontId="12" type="noConversion"/>
  </si>
  <si>
    <t>远洋山水赋、万科理想城、西永组团Ah片区等房地产开发项目</t>
    <phoneticPr fontId="12" type="noConversion"/>
  </si>
  <si>
    <t>横一、横二、纵一3条道路，总长748米，路幅宽27米</t>
    <phoneticPr fontId="12" type="noConversion"/>
  </si>
  <si>
    <t>区教委</t>
    <phoneticPr fontId="36" type="noConversion"/>
  </si>
  <si>
    <t>区城管局</t>
  </si>
  <si>
    <t>区应急局
消防支队</t>
    <phoneticPr fontId="36" type="noConversion"/>
  </si>
  <si>
    <t>陶世祥</t>
    <phoneticPr fontId="36" type="noConversion"/>
  </si>
  <si>
    <t>区住建委</t>
    <phoneticPr fontId="36" type="noConversion"/>
  </si>
  <si>
    <t>区市场监管局</t>
    <phoneticPr fontId="36" type="noConversion"/>
  </si>
  <si>
    <t>许  宁
陈登烈</t>
    <phoneticPr fontId="12" type="noConversion"/>
  </si>
  <si>
    <t>户  邑
陈  桥</t>
    <phoneticPr fontId="12" type="noConversion"/>
  </si>
  <si>
    <t>户  邑
代建红</t>
    <phoneticPr fontId="12" type="noConversion"/>
  </si>
  <si>
    <t>许  宁
陈  桥</t>
    <phoneticPr fontId="12" type="noConversion"/>
  </si>
  <si>
    <t>蔡道静
周红玲</t>
    <phoneticPr fontId="12" type="noConversion"/>
  </si>
  <si>
    <t>刘  星
刘世莉</t>
    <phoneticPr fontId="12" type="noConversion"/>
  </si>
  <si>
    <t>户  邑
陈登烈</t>
    <phoneticPr fontId="12" type="noConversion"/>
  </si>
  <si>
    <t>户  邑
刘世莉</t>
    <phoneticPr fontId="12" type="noConversion"/>
  </si>
  <si>
    <t>许  宁
周红玲</t>
    <phoneticPr fontId="36" type="noConversion"/>
  </si>
  <si>
    <t>许  宁
陈登烈</t>
    <phoneticPr fontId="36" type="noConversion"/>
  </si>
  <si>
    <t>户  邑
代建红</t>
    <phoneticPr fontId="36" type="noConversion"/>
  </si>
  <si>
    <t>签约开工10个以上产业项目</t>
    <phoneticPr fontId="12" type="noConversion"/>
  </si>
  <si>
    <t>单位：亿元</t>
    <phoneticPr fontId="12" type="noConversion"/>
  </si>
  <si>
    <t>建设
阶段</t>
    <phoneticPr fontId="12" type="noConversion"/>
  </si>
  <si>
    <r>
      <t>2</t>
    </r>
    <r>
      <rPr>
        <b/>
        <sz val="11"/>
        <color indexed="8"/>
        <rFont val="方正仿宋_GBK"/>
        <family val="4"/>
        <charset val="134"/>
      </rPr>
      <t>020年
建设目标</t>
    </r>
    <phoneticPr fontId="12" type="noConversion"/>
  </si>
  <si>
    <r>
      <t>2020</t>
    </r>
    <r>
      <rPr>
        <b/>
        <sz val="11"/>
        <color indexed="8"/>
        <rFont val="方正仿宋_GBK"/>
        <family val="4"/>
        <charset val="134"/>
      </rPr>
      <t>年
计划
投资</t>
    </r>
    <phoneticPr fontId="12" type="noConversion"/>
  </si>
  <si>
    <t>牵头单位</t>
    <phoneticPr fontId="12" type="noConversion"/>
  </si>
  <si>
    <t>一、市级政府主导项目</t>
    <phoneticPr fontId="12" type="noConversion"/>
  </si>
  <si>
    <t>许  宁
陈登烈</t>
    <phoneticPr fontId="12" type="noConversion"/>
  </si>
  <si>
    <t>凤凰实验学校迁建</t>
    <phoneticPr fontId="12" type="noConversion"/>
  </si>
  <si>
    <t>完工</t>
    <phoneticPr fontId="12" type="noConversion"/>
  </si>
  <si>
    <t>许  宁
周红玲</t>
    <phoneticPr fontId="12" type="noConversion"/>
  </si>
  <si>
    <t>2020
－2021</t>
    <phoneticPr fontId="12" type="noConversion"/>
  </si>
  <si>
    <t>开工</t>
    <phoneticPr fontId="12" type="noConversion"/>
  </si>
  <si>
    <t>新开工</t>
    <phoneticPr fontId="12" type="noConversion"/>
  </si>
  <si>
    <t>物流园公司</t>
    <phoneticPr fontId="12" type="noConversion"/>
  </si>
  <si>
    <t>占地56.85亩，建筑面积约3.6万平米，48班</t>
    <phoneticPr fontId="12" type="noConversion"/>
  </si>
  <si>
    <t>户  邑
代建红</t>
    <phoneticPr fontId="12" type="noConversion"/>
  </si>
  <si>
    <t>710亩风险评估，约300亩土壤修复</t>
    <phoneticPr fontId="12" type="noConversion"/>
  </si>
  <si>
    <t>陶世祥</t>
    <phoneticPr fontId="12" type="noConversion"/>
  </si>
  <si>
    <r>
      <t>2020</t>
    </r>
    <r>
      <rPr>
        <sz val="11"/>
        <rFont val="方正仿宋_GBK"/>
        <family val="4"/>
        <charset val="134"/>
      </rPr>
      <t>年排水管网建设</t>
    </r>
    <phoneticPr fontId="12" type="noConversion"/>
  </si>
  <si>
    <t>新建和改造30公里排水管网（新建5公里，改造25公里）</t>
    <phoneticPr fontId="12" type="noConversion"/>
  </si>
  <si>
    <t>三、社会主导产业项目</t>
    <phoneticPr fontId="12" type="noConversion"/>
  </si>
  <si>
    <t>重庆国际转化免疫研究院/口岸公司</t>
    <phoneticPr fontId="12" type="noConversion"/>
  </si>
  <si>
    <t>3.2万平米场地装修，建设基础研究实验室和生物医药中试车间</t>
    <phoneticPr fontId="12" type="noConversion"/>
  </si>
  <si>
    <t>重大国际联合研究院/口岸公司</t>
    <phoneticPr fontId="12" type="noConversion"/>
  </si>
  <si>
    <t>5万平米场地装修，建成5个以上国际合作研发平台，3个以上市级创新平台，1个院士工作站</t>
    <phoneticPr fontId="12" type="noConversion"/>
  </si>
  <si>
    <t>2020
－2024</t>
    <phoneticPr fontId="12" type="noConversion"/>
  </si>
  <si>
    <t>博嘉屹工业设计中试制造基地</t>
    <phoneticPr fontId="12" type="noConversion"/>
  </si>
  <si>
    <t>达尔志公司、联创嘉域公司</t>
    <phoneticPr fontId="12" type="noConversion"/>
  </si>
  <si>
    <t>占地11亩，建筑面积1.1万平米</t>
    <phoneticPr fontId="12" type="noConversion"/>
  </si>
  <si>
    <t>万普隆能源科技产业园暨万普隆非常规油气研究院</t>
    <phoneticPr fontId="12" type="noConversion"/>
  </si>
  <si>
    <t>万普隆能源技术公司</t>
    <phoneticPr fontId="12" type="noConversion"/>
  </si>
  <si>
    <t>占地106亩，容积率1.5，建设面积约5万平米</t>
    <phoneticPr fontId="12" type="noConversion"/>
  </si>
  <si>
    <t>小康工业公司</t>
    <phoneticPr fontId="12" type="noConversion"/>
  </si>
  <si>
    <t>占地580亩，建筑面积约5万平米</t>
    <phoneticPr fontId="12" type="noConversion"/>
  </si>
  <si>
    <t>银钢一通总部基地</t>
    <phoneticPr fontId="12" type="noConversion"/>
  </si>
  <si>
    <t>银钢一通科技公司</t>
    <phoneticPr fontId="12" type="noConversion"/>
  </si>
  <si>
    <t>占地60亩，建筑面积6万平米</t>
    <phoneticPr fontId="12" type="noConversion"/>
  </si>
  <si>
    <t>主体完工</t>
    <phoneticPr fontId="12" type="noConversion"/>
  </si>
  <si>
    <t>东风小康汽车公司</t>
    <phoneticPr fontId="12" type="noConversion"/>
  </si>
  <si>
    <t>占地1200亩，建设面积约120万平米</t>
    <phoneticPr fontId="12" type="noConversion"/>
  </si>
  <si>
    <t>普门研发生产基地暨西部总部</t>
    <phoneticPr fontId="12" type="noConversion"/>
  </si>
  <si>
    <t>深圳普门科技公司</t>
    <phoneticPr fontId="12" type="noConversion"/>
  </si>
  <si>
    <t>用地面积45.7亩，建筑面积约4.5万平米</t>
    <phoneticPr fontId="12" type="noConversion"/>
  </si>
  <si>
    <t>裕同智慧工厂暨高端智能包装项目</t>
    <phoneticPr fontId="12" type="noConversion"/>
  </si>
  <si>
    <t>裕同印刷包装公司</t>
    <phoneticPr fontId="12" type="noConversion"/>
  </si>
  <si>
    <t>占地83亩，建设面积约5.5万平米</t>
    <phoneticPr fontId="12" type="noConversion"/>
  </si>
  <si>
    <t>2020
－202</t>
    <phoneticPr fontId="12" type="noConversion"/>
  </si>
  <si>
    <t>三温暖冷凝式热水器出口基地</t>
    <phoneticPr fontId="12" type="noConversion"/>
  </si>
  <si>
    <t>三温暖电气公司</t>
    <phoneticPr fontId="12" type="noConversion"/>
  </si>
  <si>
    <t>占地51亩，建设面积约4.5万平米</t>
    <phoneticPr fontId="12" type="noConversion"/>
  </si>
  <si>
    <t>原子键重汽总成及阴极电泳涂装</t>
    <phoneticPr fontId="12" type="noConversion"/>
  </si>
  <si>
    <t>原子键科技公司</t>
    <phoneticPr fontId="12" type="noConversion"/>
  </si>
  <si>
    <t>国安工业微耕机产研中心</t>
    <phoneticPr fontId="12" type="noConversion"/>
  </si>
  <si>
    <t>国安机械公司</t>
    <phoneticPr fontId="12" type="noConversion"/>
  </si>
  <si>
    <t>海达汽车总成生产中心</t>
    <phoneticPr fontId="12" type="noConversion"/>
  </si>
  <si>
    <t>海达塑胶制品公司</t>
    <phoneticPr fontId="12" type="noConversion"/>
  </si>
  <si>
    <t>西南药业小容量注射剂数字化改造</t>
    <phoneticPr fontId="12" type="noConversion"/>
  </si>
  <si>
    <t>区经信委</t>
    <phoneticPr fontId="12" type="noConversion"/>
  </si>
  <si>
    <t>西南药业</t>
    <phoneticPr fontId="12" type="noConversion"/>
  </si>
  <si>
    <t>改造建设一条抗肿瘤药小容量注射剂生产线</t>
    <phoneticPr fontId="12" type="noConversion"/>
  </si>
  <si>
    <t>纵野科技产业园区及总部</t>
    <phoneticPr fontId="12" type="noConversion"/>
  </si>
  <si>
    <t>工投公司
康田集团</t>
    <phoneticPr fontId="12" type="noConversion"/>
  </si>
  <si>
    <t>建设西南片区总部，开展软件开发、企业孵化、文化园区管理、版权代理及数据加工服务</t>
    <phoneticPr fontId="12" type="noConversion"/>
  </si>
  <si>
    <t>陶世祥</t>
    <phoneticPr fontId="12" type="noConversion"/>
  </si>
  <si>
    <t>物流园公司</t>
    <phoneticPr fontId="12" type="noConversion"/>
  </si>
  <si>
    <t>传化集团</t>
    <phoneticPr fontId="12" type="noConversion"/>
  </si>
  <si>
    <t>建设传化网西南运营中心，打造“一核心三中心四节点”的物流网络体系</t>
    <phoneticPr fontId="12" type="noConversion"/>
  </si>
  <si>
    <t>户  邑
代建红</t>
    <phoneticPr fontId="12" type="noConversion"/>
  </si>
  <si>
    <t>安沙仓储公司</t>
    <phoneticPr fontId="12" type="noConversion"/>
  </si>
  <si>
    <t>占地211.8亩，建筑面积18万平米</t>
    <phoneticPr fontId="12" type="noConversion"/>
  </si>
  <si>
    <t>富罗恩斯置业公司</t>
    <phoneticPr fontId="12" type="noConversion"/>
  </si>
  <si>
    <t>占地211亩，建筑面积6万平米</t>
    <phoneticPr fontId="12" type="noConversion"/>
  </si>
  <si>
    <t>公运集团集装箱联运公司</t>
    <phoneticPr fontId="12" type="noConversion"/>
  </si>
  <si>
    <t>占地259亩，建筑面积12万平米</t>
    <phoneticPr fontId="12" type="noConversion"/>
  </si>
  <si>
    <t>民昭物联网科技公司</t>
    <phoneticPr fontId="12" type="noConversion"/>
  </si>
  <si>
    <t xml:space="preserve">占地128亩，建筑面积8万平米 </t>
    <phoneticPr fontId="12" type="noConversion"/>
  </si>
  <si>
    <t>普沙仓储公司</t>
    <phoneticPr fontId="12" type="noConversion"/>
  </si>
  <si>
    <t>占地214亩，建筑面积8万平米</t>
    <phoneticPr fontId="12" type="noConversion"/>
  </si>
  <si>
    <t>旦森科技公司</t>
    <phoneticPr fontId="12" type="noConversion"/>
  </si>
  <si>
    <t>占地45亩，建筑面积4.3万平米</t>
    <phoneticPr fontId="12" type="noConversion"/>
  </si>
  <si>
    <t>交运物流公司</t>
    <phoneticPr fontId="12" type="noConversion"/>
  </si>
  <si>
    <t>占地310.6亩，建筑面积17.9万平米</t>
    <phoneticPr fontId="12" type="noConversion"/>
  </si>
  <si>
    <t>主元多式联运公司</t>
    <phoneticPr fontId="12" type="noConversion"/>
  </si>
  <si>
    <t>占地100亩，建筑面积14万平米</t>
    <phoneticPr fontId="12" type="noConversion"/>
  </si>
  <si>
    <t>新开工</t>
    <phoneticPr fontId="12" type="noConversion"/>
  </si>
  <si>
    <t>重庆医药集团</t>
    <phoneticPr fontId="12" type="noConversion"/>
  </si>
  <si>
    <t>占地40亩，建筑面积3万平米</t>
    <phoneticPr fontId="12" type="noConversion"/>
  </si>
  <si>
    <t>开工建设</t>
    <phoneticPr fontId="12" type="noConversion"/>
  </si>
  <si>
    <t>续建</t>
    <phoneticPr fontId="12" type="noConversion"/>
  </si>
  <si>
    <t>磁管委</t>
    <phoneticPr fontId="12" type="noConversion"/>
  </si>
  <si>
    <t>金融街裕隆公司</t>
    <phoneticPr fontId="12" type="noConversion"/>
  </si>
  <si>
    <t>占地面积122.5亩，建筑面积15.1万平米</t>
    <phoneticPr fontId="12" type="noConversion"/>
  </si>
  <si>
    <t>一期竣工</t>
    <phoneticPr fontId="12" type="noConversion"/>
  </si>
  <si>
    <t>户  邑
陈登烈</t>
    <phoneticPr fontId="12" type="noConversion"/>
  </si>
  <si>
    <t>建筑规模2万平米，融合实景体验式演艺业态，进行特色景观改造</t>
    <phoneticPr fontId="12" type="noConversion"/>
  </si>
  <si>
    <t>陈  英
陈登烈</t>
    <phoneticPr fontId="12" type="noConversion"/>
  </si>
  <si>
    <t>完工</t>
    <phoneticPr fontId="12" type="noConversion"/>
  </si>
  <si>
    <t>用地76.6亩，建筑面积11.7万平米</t>
    <phoneticPr fontId="12" type="noConversion"/>
  </si>
  <si>
    <t>市区共建项目</t>
    <phoneticPr fontId="12" type="noConversion"/>
  </si>
  <si>
    <r>
      <t>区公安分局（3</t>
    </r>
    <r>
      <rPr>
        <sz val="11"/>
        <rFont val="宋体"/>
        <family val="3"/>
        <charset val="134"/>
      </rPr>
      <t>个）</t>
    </r>
    <phoneticPr fontId="12" type="noConversion"/>
  </si>
  <si>
    <t>附件2</t>
    <phoneticPr fontId="12" type="noConversion"/>
  </si>
  <si>
    <t>单位：万元</t>
    <phoneticPr fontId="12" type="noConversion"/>
  </si>
  <si>
    <t>项目名称</t>
    <phoneticPr fontId="13" type="noConversion"/>
  </si>
  <si>
    <t>2020年任务</t>
    <phoneticPr fontId="36" type="noConversion"/>
  </si>
  <si>
    <t>2020年
计划投资</t>
    <phoneticPr fontId="13" type="noConversion"/>
  </si>
  <si>
    <t>牵头领导</t>
    <phoneticPr fontId="36" type="noConversion"/>
  </si>
  <si>
    <t>责任单位</t>
    <phoneticPr fontId="36" type="noConversion"/>
  </si>
  <si>
    <r>
      <rPr>
        <b/>
        <sz val="12"/>
        <rFont val="方正楷体_GBK"/>
        <family val="4"/>
        <charset val="134"/>
      </rPr>
      <t>合计</t>
    </r>
    <phoneticPr fontId="13" type="noConversion"/>
  </si>
  <si>
    <t>许  宁
刘世莉</t>
    <phoneticPr fontId="36" type="noConversion"/>
  </si>
  <si>
    <t>区城市管理局</t>
    <phoneticPr fontId="12" type="noConversion"/>
  </si>
  <si>
    <t>刘  星
刘世莉</t>
    <phoneticPr fontId="36" type="noConversion"/>
  </si>
  <si>
    <t>区民政局</t>
    <phoneticPr fontId="36" type="noConversion"/>
  </si>
  <si>
    <t>许  宁
周红玲</t>
    <phoneticPr fontId="36" type="noConversion"/>
  </si>
  <si>
    <t>区教委</t>
    <phoneticPr fontId="36" type="noConversion"/>
  </si>
  <si>
    <t>许  宁
刘世莉</t>
    <phoneticPr fontId="50" type="noConversion"/>
  </si>
  <si>
    <t>区财政局
区物流办</t>
    <phoneticPr fontId="12" type="noConversion"/>
  </si>
  <si>
    <t>牵头领导</t>
    <phoneticPr fontId="12" type="noConversion"/>
  </si>
  <si>
    <t>重庆大学国际联合研究院</t>
    <phoneticPr fontId="50" type="noConversion"/>
  </si>
  <si>
    <t>小康年产10万辆中高端智能网联汽车项目</t>
    <phoneticPr fontId="12" type="noConversion"/>
  </si>
  <si>
    <t>长2.5公里，宽40米，双向六车道</t>
    <phoneticPr fontId="12" type="noConversion"/>
  </si>
  <si>
    <t>完工</t>
    <phoneticPr fontId="50" type="noConversion"/>
  </si>
  <si>
    <t>凤集路、凤游路、碚青路、海思路、海纳路、海达路、智荟大道、海会大道、海博大道、凤回路</t>
    <phoneticPr fontId="50" type="noConversion"/>
  </si>
  <si>
    <t>青凤组团配套道路</t>
    <phoneticPr fontId="50" type="noConversion"/>
  </si>
  <si>
    <t>仓储加工片区市政及平场二期、回龙坝片区市政工程二期和三期、教育居住片区道路工程二期和三期</t>
    <phoneticPr fontId="12" type="noConversion"/>
  </si>
  <si>
    <t>2018
－2021</t>
    <phoneticPr fontId="50" type="noConversion"/>
  </si>
  <si>
    <t>陈东路安置房、上新雅苑安置房、土湾片区安置房、腰子堡安置房二期</t>
    <phoneticPr fontId="50" type="noConversion"/>
  </si>
  <si>
    <t>城投公司安置房</t>
    <phoneticPr fontId="50" type="noConversion"/>
  </si>
  <si>
    <t>主体完工</t>
    <phoneticPr fontId="50" type="noConversion"/>
  </si>
  <si>
    <t>梨高路安置房、井9安置房、茅山峡安置房、左家院安置房、圣雅花园安置房、雏扬国际二期</t>
    <phoneticPr fontId="50" type="noConversion"/>
  </si>
  <si>
    <t>沙房总安置房</t>
    <phoneticPr fontId="50" type="noConversion"/>
  </si>
  <si>
    <t>续建中小学校</t>
    <phoneticPr fontId="50" type="noConversion"/>
  </si>
  <si>
    <t>完工</t>
    <phoneticPr fontId="50" type="noConversion"/>
  </si>
  <si>
    <t>杨公桥小学、七中春晖楼、嘉陵实验学校、沙滨学校、华育机电厂办公楼</t>
    <phoneticPr fontId="50" type="noConversion"/>
  </si>
  <si>
    <t>新开工中小学校</t>
    <phoneticPr fontId="50" type="noConversion"/>
  </si>
  <si>
    <t>树人小学教学楼、大学城树人和平小学、融汇沙小B区改扩建、联芳实验一小、文旅城二小、文旅城中学、六十八中整体改扩建、青木关小学改扩建</t>
    <phoneticPr fontId="50" type="noConversion"/>
  </si>
  <si>
    <t>开工</t>
    <phoneticPr fontId="50" type="noConversion"/>
  </si>
  <si>
    <t>纵一路后工段、西井大道、纵一路虎溪电机厂</t>
    <phoneticPr fontId="50" type="noConversion"/>
  </si>
  <si>
    <t>人民医院井双院区配套道路</t>
    <phoneticPr fontId="12" type="noConversion"/>
  </si>
  <si>
    <t>大学城系列断头路</t>
    <phoneticPr fontId="50" type="noConversion"/>
  </si>
  <si>
    <t>物流园市政道路及平场工程</t>
    <phoneticPr fontId="12" type="noConversion"/>
  </si>
  <si>
    <t>凤潮大道（青凤组团与物流园连接道）</t>
  </si>
  <si>
    <t>嘉陵江磁井段防洪护岸整治</t>
  </si>
  <si>
    <t>沙磁片区道路工程</t>
  </si>
  <si>
    <t>井双片区道路工程</t>
  </si>
  <si>
    <t>重庆铁路口岸创新中心二期</t>
  </si>
  <si>
    <t>人民医院井双院区</t>
  </si>
  <si>
    <t>金康新能源汽车高性能动力项目</t>
  </si>
  <si>
    <t>安博重庆西部国际物流中心</t>
  </si>
  <si>
    <t>佛罗伦萨小镇重庆奥特莱斯</t>
  </si>
  <si>
    <t>民生电商重庆现代金融物流园</t>
  </si>
  <si>
    <t>普洛斯跨境贸易物流基地</t>
  </si>
  <si>
    <t>旦森新能源汽车智慧物流产业园</t>
  </si>
  <si>
    <t>重庆交运物流基地一期</t>
  </si>
  <si>
    <t>中集股份多式联运重庆智能应用基地</t>
  </si>
  <si>
    <t>重庆医药现代物流综合基地二期</t>
  </si>
  <si>
    <t>金碧正街文化旅游项目</t>
  </si>
  <si>
    <t>文旅城·文旅板块</t>
  </si>
  <si>
    <t>龙湖沙坪坝枢纽</t>
  </si>
  <si>
    <t>青凤工业园企业服务中心项目</t>
    <phoneticPr fontId="12" type="noConversion"/>
  </si>
  <si>
    <t>用地30亩，建筑面积约4.2万平米</t>
    <phoneticPr fontId="12" type="noConversion"/>
  </si>
  <si>
    <t>2020
－2021</t>
    <phoneticPr fontId="12" type="noConversion"/>
  </si>
  <si>
    <t>主体完成</t>
  </si>
  <si>
    <t>青凤智慧园区项目</t>
    <phoneticPr fontId="12" type="noConversion"/>
  </si>
  <si>
    <t>建设园区服务平台、管理中心和智慧园区云平台，提升园区管理水平</t>
    <phoneticPr fontId="12" type="noConversion"/>
  </si>
  <si>
    <t>主体施工</t>
    <phoneticPr fontId="12" type="noConversion"/>
  </si>
  <si>
    <t>青凤组团菁云湖周边绿化</t>
    <phoneticPr fontId="12" type="noConversion"/>
  </si>
  <si>
    <t>完工</t>
    <phoneticPr fontId="12" type="noConversion"/>
  </si>
  <si>
    <t>占地约400亩，26万平米环境绿化</t>
    <phoneticPr fontId="12" type="noConversion"/>
  </si>
  <si>
    <t>2020
－2020</t>
    <phoneticPr fontId="12" type="noConversion"/>
  </si>
  <si>
    <t>青凤组团环境绿化二期</t>
    <phoneticPr fontId="12" type="noConversion"/>
  </si>
  <si>
    <t>占地约286亩，青凤连接道一标段、纵一路、纵二路、凤回路道路两侧以及高压线绿化工程</t>
    <phoneticPr fontId="12" type="noConversion"/>
  </si>
  <si>
    <t>高层建筑消防隐患整治</t>
  </si>
  <si>
    <t>公共停车设施建设改造</t>
  </si>
  <si>
    <t>新增公办幼儿园</t>
  </si>
  <si>
    <t>中小学改扩建</t>
  </si>
  <si>
    <t>人行过街设施建设</t>
  </si>
  <si>
    <t>“清水绿岸”治理提升工程</t>
  </si>
  <si>
    <t>开工建设高滩岩污水处理厂和伍家河沟雨水处理站，推进清水溪、凤凰溪流域内污水处理站和排水管网改造</t>
  </si>
  <si>
    <t>区社会福利护养中心</t>
  </si>
  <si>
    <t>基本建成</t>
  </si>
  <si>
    <t>老旧电梯改造</t>
  </si>
  <si>
    <t>城区“坡坎崖”绿化美化工程</t>
  </si>
  <si>
    <t>城区“路平桥安”工程</t>
  </si>
  <si>
    <t>实施200栋高层建筑消防隐患整治</t>
  </si>
  <si>
    <t>新增3000个公共停车位，完成10000个停车位智能化改造</t>
  </si>
  <si>
    <t>新增5所公办幼儿园</t>
  </si>
  <si>
    <t>完成凤凰实验学校等5所中小学改扩建</t>
  </si>
  <si>
    <t>建成3座人行过街设施</t>
  </si>
  <si>
    <t>改造更新60台以上老旧电梯</t>
  </si>
  <si>
    <t>完成50个坡坎崖绿化和美化</t>
  </si>
  <si>
    <t>整治城区内重点路段破损路面，完成2座桥梁或立交病害检测及修复</t>
  </si>
  <si>
    <t>附件1</t>
    <phoneticPr fontId="50" type="noConversion"/>
  </si>
  <si>
    <t>建设
起止
年限</t>
    <phoneticPr fontId="50" type="noConversion"/>
  </si>
  <si>
    <t>占地101亩，建筑面积22.8万平米（含4.9万平米人防工程）</t>
    <phoneticPr fontId="12" type="noConversion"/>
  </si>
  <si>
    <t>长约1.4公里，路基宽度22米，双向四车道</t>
    <phoneticPr fontId="50" type="noConversion"/>
  </si>
  <si>
    <t>占地100亩，建筑面积3.5万平米</t>
    <phoneticPr fontId="50" type="noConversion"/>
  </si>
  <si>
    <t>企业创新服务中心配套工程</t>
    <phoneticPr fontId="12" type="noConversion"/>
  </si>
  <si>
    <t>沙坪坝区2020年区级重点民生实事名单</t>
    <phoneticPr fontId="13" type="noConversion"/>
  </si>
  <si>
    <t>2020
－2022</t>
    <phoneticPr fontId="12" type="noConversion"/>
  </si>
  <si>
    <t>2017
－2021</t>
    <phoneticPr fontId="50" type="noConversion"/>
  </si>
  <si>
    <t xml:space="preserve">               沙坪坝区2020年重点项目名单                                                   </t>
    <phoneticPr fontId="12" type="noConversion"/>
  </si>
  <si>
    <t>蔡  焘</t>
    <phoneticPr fontId="12" type="noConversion"/>
  </si>
</sst>
</file>

<file path=xl/styles.xml><?xml version="1.0" encoding="utf-8"?>
<styleSheet xmlns="http://schemas.openxmlformats.org/spreadsheetml/2006/main">
  <numFmts count="7">
    <numFmt numFmtId="176" formatCode="0_);[Red]\(0\)"/>
    <numFmt numFmtId="177" formatCode="0.00_ "/>
    <numFmt numFmtId="178" formatCode="0.00_);[Red]\(0.00\)"/>
    <numFmt numFmtId="179" formatCode="0.0_);[Red]\(0.0\)"/>
    <numFmt numFmtId="180" formatCode="0.0_ "/>
    <numFmt numFmtId="181" formatCode="0_ "/>
    <numFmt numFmtId="182" formatCode="0.0"/>
  </numFmts>
  <fonts count="5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name val="Times New Roman"/>
      <family val="1"/>
    </font>
    <font>
      <sz val="11"/>
      <color theme="1"/>
      <name val="方正仿宋_GBK"/>
      <family val="4"/>
      <charset val="134"/>
    </font>
    <font>
      <sz val="11"/>
      <name val="方正仿宋_GBK"/>
      <family val="4"/>
      <charset val="134"/>
    </font>
    <font>
      <b/>
      <sz val="11"/>
      <color rgb="FF000000"/>
      <name val="方正仿宋_GBK"/>
      <family val="4"/>
      <charset val="134"/>
    </font>
    <font>
      <sz val="11"/>
      <color rgb="FF000000"/>
      <name val="方正仿宋_GBK"/>
      <family val="4"/>
      <charset val="134"/>
    </font>
    <font>
      <sz val="11"/>
      <color indexed="8"/>
      <name val="方正仿宋_GBK"/>
      <family val="4"/>
      <charset val="134"/>
    </font>
    <font>
      <b/>
      <sz val="11"/>
      <name val="Times New Roman"/>
      <family val="1"/>
    </font>
    <font>
      <b/>
      <sz val="11"/>
      <color rgb="FF000000"/>
      <name val="方正黑体_GBK"/>
      <family val="4"/>
      <charset val="134"/>
    </font>
    <font>
      <sz val="9"/>
      <name val="宋体"/>
      <family val="3"/>
      <charset val="134"/>
      <scheme val="minor"/>
    </font>
    <font>
      <sz val="9"/>
      <name val="宋体"/>
      <family val="3"/>
      <charset val="134"/>
    </font>
    <font>
      <sz val="11"/>
      <name val="宋体"/>
      <family val="3"/>
      <charset val="134"/>
    </font>
    <font>
      <sz val="11"/>
      <color theme="1"/>
      <name val="宋体"/>
      <family val="3"/>
      <charset val="134"/>
      <scheme val="minor"/>
    </font>
    <font>
      <sz val="11"/>
      <color indexed="8"/>
      <name val="宋体"/>
      <family val="3"/>
      <charset val="134"/>
    </font>
    <font>
      <sz val="12"/>
      <name val="宋体"/>
      <family val="3"/>
      <charset val="134"/>
    </font>
    <font>
      <sz val="11"/>
      <color rgb="FF000000"/>
      <name val="Times New Roman"/>
      <family val="1"/>
    </font>
    <font>
      <b/>
      <sz val="11"/>
      <name val="宋体"/>
      <family val="3"/>
      <charset val="134"/>
    </font>
    <font>
      <b/>
      <sz val="11"/>
      <name val="方正仿宋_GBK"/>
      <family val="4"/>
      <charset val="134"/>
    </font>
    <font>
      <sz val="11"/>
      <color rgb="FF000000"/>
      <name val="宋体"/>
      <family val="3"/>
      <charset val="134"/>
    </font>
    <font>
      <b/>
      <sz val="11"/>
      <color indexed="8"/>
      <name val="方正仿宋_GBK"/>
      <family val="4"/>
      <charset val="134"/>
    </font>
    <font>
      <b/>
      <sz val="11"/>
      <color rgb="FF000000"/>
      <name val="Times New Roman"/>
      <family val="1"/>
    </font>
    <font>
      <sz val="11"/>
      <color rgb="FFFF0000"/>
      <name val="Times New Roman"/>
      <family val="1"/>
    </font>
    <font>
      <sz val="11"/>
      <name val="仿宋"/>
      <family val="3"/>
      <charset val="134"/>
    </font>
    <font>
      <sz val="11"/>
      <name val="宋体"/>
      <family val="3"/>
      <charset val="134"/>
      <scheme val="minor"/>
    </font>
    <font>
      <sz val="11"/>
      <color indexed="8"/>
      <name val="Times New Roman"/>
      <family val="1"/>
    </font>
    <font>
      <sz val="11"/>
      <color theme="1"/>
      <name val="Times New Roman"/>
      <family val="1"/>
    </font>
    <font>
      <sz val="18"/>
      <name val="方正小标宋_GBK"/>
      <family val="4"/>
      <charset val="134"/>
    </font>
    <font>
      <sz val="10"/>
      <name val="方正仿宋_GBK"/>
      <family val="4"/>
      <charset val="134"/>
    </font>
    <font>
      <sz val="11"/>
      <color rgb="FFFF0000"/>
      <name val="宋体"/>
      <family val="3"/>
      <charset val="134"/>
    </font>
    <font>
      <sz val="22"/>
      <name val="方正小标宋_GBK"/>
      <family val="4"/>
      <charset val="134"/>
    </font>
    <font>
      <sz val="12"/>
      <name val="Times New Roman"/>
      <family val="1"/>
    </font>
    <font>
      <sz val="12"/>
      <name val="方正仿宋_GBK"/>
      <family val="4"/>
      <charset val="134"/>
    </font>
    <font>
      <sz val="12"/>
      <name val="方正黑体_GBK"/>
      <family val="4"/>
      <charset val="134"/>
    </font>
    <font>
      <sz val="9"/>
      <name val="宋体"/>
      <family val="2"/>
      <charset val="134"/>
      <scheme val="minor"/>
    </font>
    <font>
      <sz val="11"/>
      <color theme="1"/>
      <name val="方正黑体_GBK"/>
      <family val="4"/>
      <charset val="134"/>
    </font>
    <font>
      <b/>
      <sz val="12"/>
      <name val="Times New Roman"/>
      <family val="1"/>
    </font>
    <font>
      <b/>
      <sz val="12"/>
      <name val="方正楷体_GBK"/>
      <family val="4"/>
      <charset val="134"/>
    </font>
    <font>
      <sz val="12"/>
      <color theme="1"/>
      <name val="Times New Roman"/>
      <family val="1"/>
    </font>
    <font>
      <sz val="11"/>
      <color theme="1"/>
      <name val="宋体"/>
      <family val="3"/>
      <charset val="134"/>
    </font>
    <font>
      <sz val="12"/>
      <color theme="1"/>
      <name val="方正仿宋_GBK"/>
      <family val="4"/>
      <charset val="134"/>
    </font>
    <font>
      <sz val="9"/>
      <color rgb="FF000000"/>
      <name val="方正仿宋_GBK"/>
      <family val="4"/>
      <charset val="134"/>
    </font>
    <font>
      <sz val="10"/>
      <color indexed="8"/>
      <name val="方正仿宋_GBK"/>
      <family val="4"/>
      <charset val="134"/>
    </font>
    <font>
      <sz val="14"/>
      <color theme="1"/>
      <name val="方正仿宋_GBK"/>
      <family val="4"/>
      <charset val="134"/>
    </font>
    <font>
      <sz val="14"/>
      <name val="方正仿宋_GBK"/>
      <family val="4"/>
      <charset val="134"/>
    </font>
    <font>
      <sz val="10"/>
      <color rgb="FF000000"/>
      <name val="方正仿宋_GBK"/>
      <family val="4"/>
      <charset val="134"/>
    </font>
    <font>
      <sz val="10"/>
      <color theme="1"/>
      <name val="方正仿宋_GBK"/>
      <family val="4"/>
      <charset val="134"/>
    </font>
    <font>
      <b/>
      <sz val="11"/>
      <color theme="1"/>
      <name val="Times New Roman"/>
      <family val="1"/>
    </font>
    <font>
      <sz val="9"/>
      <name val="宋体"/>
      <family val="3"/>
      <charset val="134"/>
      <scheme val="minor"/>
    </font>
    <font>
      <sz val="9"/>
      <name val="方正仿宋_GBK"/>
      <family val="4"/>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3">
    <xf numFmtId="0" fontId="0" fillId="0" borderId="0">
      <alignment vertical="center"/>
    </xf>
    <xf numFmtId="0" fontId="17"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4" fillId="0" borderId="0"/>
    <xf numFmtId="0" fontId="17" fillId="0" borderId="0">
      <alignment vertical="center"/>
    </xf>
    <xf numFmtId="0" fontId="16" fillId="0" borderId="0">
      <alignment vertical="center"/>
    </xf>
    <xf numFmtId="0" fontId="16" fillId="0" borderId="0">
      <alignment vertical="center"/>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6" fillId="0" borderId="0">
      <alignment vertical="center"/>
    </xf>
    <xf numFmtId="0" fontId="3" fillId="0" borderId="0">
      <alignment vertical="center"/>
    </xf>
    <xf numFmtId="0" fontId="15" fillId="0" borderId="0">
      <alignment vertical="center"/>
    </xf>
    <xf numFmtId="0" fontId="15" fillId="0" borderId="0"/>
    <xf numFmtId="0" fontId="15" fillId="0" borderId="0"/>
    <xf numFmtId="0" fontId="15" fillId="0" borderId="0"/>
    <xf numFmtId="0" fontId="2" fillId="0" borderId="0">
      <alignment vertical="center"/>
    </xf>
    <xf numFmtId="0" fontId="1" fillId="0" borderId="0">
      <alignment vertical="center"/>
    </xf>
  </cellStyleXfs>
  <cellXfs count="199">
    <xf numFmtId="0" fontId="0" fillId="0" borderId="0" xfId="0">
      <alignment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vertical="center" wrapText="1"/>
    </xf>
    <xf numFmtId="179" fontId="8"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Fill="1" applyAlignment="1">
      <alignment horizontal="center" vertical="center" wrapText="1"/>
    </xf>
    <xf numFmtId="176" fontId="27" fillId="4" borderId="3" xfId="0" applyNumberFormat="1" applyFont="1" applyFill="1" applyBorder="1" applyAlignment="1">
      <alignment horizontal="center" vertical="center" wrapText="1"/>
    </xf>
    <xf numFmtId="179" fontId="27" fillId="4" borderId="3" xfId="0" applyNumberFormat="1"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3" borderId="0"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33" fillId="0" borderId="7" xfId="6" applyFont="1" applyFill="1" applyBorder="1" applyAlignment="1">
      <alignment horizontal="center" vertical="center" wrapText="1"/>
    </xf>
    <xf numFmtId="0" fontId="34" fillId="0" borderId="7" xfId="6" applyFont="1" applyFill="1" applyBorder="1" applyAlignment="1">
      <alignment horizontal="left" vertical="center" wrapText="1"/>
    </xf>
    <xf numFmtId="176" fontId="33" fillId="0" borderId="7" xfId="6" applyNumberFormat="1" applyFont="1" applyFill="1" applyBorder="1" applyAlignment="1">
      <alignment horizontal="center" vertical="center" wrapText="1"/>
    </xf>
    <xf numFmtId="0" fontId="34" fillId="0" borderId="7" xfId="6" applyFont="1" applyFill="1" applyBorder="1" applyAlignment="1">
      <alignment horizontal="center" vertical="center" wrapText="1"/>
    </xf>
    <xf numFmtId="0" fontId="6" fillId="0" borderId="7" xfId="9" applyFont="1" applyFill="1" applyBorder="1" applyAlignment="1">
      <alignment horizontal="left" vertical="center" wrapText="1"/>
    </xf>
    <xf numFmtId="0" fontId="6"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0" fillId="0" borderId="7" xfId="0"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23" fillId="0" borderId="7" xfId="0" applyNumberFormat="1" applyFont="1" applyFill="1" applyBorder="1" applyAlignment="1">
      <alignment horizontal="center" vertical="center" wrapText="1"/>
    </xf>
    <xf numFmtId="176" fontId="23" fillId="0" borderId="7" xfId="0" applyNumberFormat="1" applyFont="1" applyFill="1" applyBorder="1" applyAlignment="1">
      <alignment horizontal="left" vertical="center" wrapText="1"/>
    </xf>
    <xf numFmtId="179" fontId="23" fillId="0" borderId="7"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5" fillId="0" borderId="7" xfId="0" applyFont="1" applyFill="1" applyBorder="1" applyAlignment="1">
      <alignment vertical="center" wrapText="1"/>
    </xf>
    <xf numFmtId="0" fontId="5" fillId="2" borderId="7" xfId="19" applyFont="1" applyFill="1" applyBorder="1" applyAlignment="1">
      <alignment horizontal="center" vertical="center" wrapText="1"/>
    </xf>
    <xf numFmtId="0" fontId="8" fillId="0" borderId="7" xfId="0" applyFont="1" applyFill="1" applyBorder="1" applyAlignment="1">
      <alignment horizontal="justify" vertical="center" wrapText="1"/>
    </xf>
    <xf numFmtId="0" fontId="18" fillId="0" borderId="7" xfId="0" applyFont="1" applyFill="1" applyBorder="1" applyAlignment="1">
      <alignment horizontal="center" vertical="center" wrapText="1"/>
    </xf>
    <xf numFmtId="57" fontId="5" fillId="0" borderId="7" xfId="0" applyNumberFormat="1" applyFont="1" applyBorder="1" applyAlignment="1">
      <alignment horizontal="center" vertical="center" wrapText="1"/>
    </xf>
    <xf numFmtId="0" fontId="6" fillId="0" borderId="7" xfId="0" applyFont="1" applyFill="1" applyBorder="1" applyAlignment="1">
      <alignment horizontal="justify" vertical="center" wrapText="1"/>
    </xf>
    <xf numFmtId="179" fontId="10" fillId="0" borderId="7" xfId="0" applyNumberFormat="1" applyFont="1" applyFill="1" applyBorder="1" applyAlignment="1">
      <alignment horizontal="center" vertical="center" wrapText="1"/>
    </xf>
    <xf numFmtId="0" fontId="6" fillId="0" borderId="7" xfId="24" applyFont="1" applyFill="1" applyBorder="1" applyAlignment="1">
      <alignment horizontal="justify" vertical="center" wrapText="1"/>
    </xf>
    <xf numFmtId="0" fontId="6" fillId="0" borderId="7" xfId="24" applyFont="1" applyFill="1" applyBorder="1" applyAlignment="1">
      <alignment horizontal="center" vertical="center" wrapText="1"/>
    </xf>
    <xf numFmtId="176" fontId="6" fillId="0" borderId="7" xfId="24" applyNumberFormat="1" applyFont="1" applyFill="1" applyBorder="1" applyAlignment="1">
      <alignment horizontal="left" vertical="center" wrapText="1"/>
    </xf>
    <xf numFmtId="0" fontId="4" fillId="0" borderId="7" xfId="24" applyFont="1" applyFill="1" applyBorder="1" applyAlignment="1">
      <alignment horizontal="center" vertical="center" wrapText="1"/>
    </xf>
    <xf numFmtId="0" fontId="7"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178" fontId="4" fillId="0" borderId="7" xfId="19" applyNumberFormat="1" applyFont="1" applyFill="1" applyBorder="1" applyAlignment="1">
      <alignment horizontal="center" vertical="center" wrapText="1"/>
    </xf>
    <xf numFmtId="0" fontId="6" fillId="0" borderId="7" xfId="0" applyFont="1" applyFill="1" applyBorder="1" applyAlignment="1">
      <alignment vertical="center" wrapText="1"/>
    </xf>
    <xf numFmtId="177" fontId="4" fillId="0" borderId="7"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0" fontId="5" fillId="0" borderId="7" xfId="14" applyFont="1" applyFill="1" applyBorder="1" applyAlignment="1">
      <alignment horizontal="center" vertical="center" wrapText="1"/>
    </xf>
    <xf numFmtId="181" fontId="4" fillId="0" borderId="7" xfId="0" applyNumberFormat="1" applyFont="1" applyFill="1" applyBorder="1" applyAlignment="1">
      <alignment horizontal="center" vertical="center" wrapText="1"/>
    </xf>
    <xf numFmtId="180" fontId="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8" fillId="0" borderId="7" xfId="24" applyFont="1" applyFill="1" applyBorder="1" applyAlignment="1">
      <alignment horizontal="left" vertical="center" wrapText="1"/>
    </xf>
    <xf numFmtId="0" fontId="8" fillId="0" borderId="7" xfId="24" applyFont="1" applyFill="1" applyBorder="1" applyAlignment="1">
      <alignment horizontal="center" vertical="center" wrapText="1"/>
    </xf>
    <xf numFmtId="180" fontId="4" fillId="0" borderId="7" xfId="24" applyNumberFormat="1" applyFont="1" applyFill="1" applyBorder="1" applyAlignment="1">
      <alignment horizontal="center" vertical="center" wrapText="1"/>
    </xf>
    <xf numFmtId="49" fontId="6" fillId="0" borderId="7" xfId="0" applyNumberFormat="1"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0" fontId="6" fillId="2" borderId="7" xfId="0" applyFont="1" applyFill="1" applyBorder="1" applyAlignment="1">
      <alignment vertical="center" wrapText="1"/>
    </xf>
    <xf numFmtId="182" fontId="4" fillId="0" borderId="7"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181" fontId="10" fillId="0" borderId="7" xfId="0" applyNumberFormat="1" applyFont="1" applyFill="1" applyBorder="1" applyAlignment="1">
      <alignment horizontal="center" vertical="center" wrapText="1"/>
    </xf>
    <xf numFmtId="180" fontId="7" fillId="0" borderId="7"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8" fillId="0" borderId="7" xfId="24" applyFont="1" applyFill="1" applyBorder="1" applyAlignment="1">
      <alignment horizontal="justify" vertical="center" wrapText="1"/>
    </xf>
    <xf numFmtId="181" fontId="4" fillId="0" borderId="7" xfId="24"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57" fontId="8" fillId="0" borderId="7" xfId="0" applyNumberFormat="1" applyFont="1" applyFill="1" applyBorder="1" applyAlignment="1">
      <alignment horizontal="center" vertical="center" wrapText="1"/>
    </xf>
    <xf numFmtId="177" fontId="4" fillId="0" borderId="7" xfId="24" applyNumberFormat="1" applyFont="1" applyFill="1" applyBorder="1" applyAlignment="1">
      <alignment horizontal="center" vertical="center" wrapText="1"/>
    </xf>
    <xf numFmtId="177" fontId="18" fillId="0" borderId="7" xfId="24"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9" fillId="0" borderId="7" xfId="0" applyFont="1" applyFill="1" applyBorder="1" applyAlignment="1">
      <alignment horizontal="justify" vertical="center" wrapText="1"/>
    </xf>
    <xf numFmtId="0" fontId="44" fillId="0" borderId="7" xfId="0" applyFont="1" applyFill="1" applyBorder="1" applyAlignment="1">
      <alignment horizontal="left" vertical="center" wrapText="1"/>
    </xf>
    <xf numFmtId="176" fontId="27" fillId="0" borderId="7" xfId="0" applyNumberFormat="1" applyFont="1" applyFill="1" applyBorder="1" applyAlignment="1">
      <alignment horizontal="center" vertical="center" wrapText="1"/>
    </xf>
    <xf numFmtId="0" fontId="47" fillId="0" borderId="7" xfId="0" applyFont="1" applyFill="1" applyBorder="1" applyAlignment="1">
      <alignment horizontal="left" vertical="center" wrapText="1"/>
    </xf>
    <xf numFmtId="179" fontId="27" fillId="0" borderId="7" xfId="0" applyNumberFormat="1" applyFont="1" applyFill="1" applyBorder="1" applyAlignment="1">
      <alignment horizontal="center" vertical="center" wrapText="1"/>
    </xf>
    <xf numFmtId="0" fontId="6" fillId="0" borderId="7" xfId="4" applyFont="1" applyFill="1" applyBorder="1" applyAlignment="1">
      <alignment vertical="center" wrapText="1"/>
    </xf>
    <xf numFmtId="0" fontId="6" fillId="0" borderId="7" xfId="4"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3" fillId="0" borderId="7" xfId="0" applyFont="1" applyFill="1" applyBorder="1" applyAlignment="1">
      <alignment horizontal="left" vertical="center" wrapText="1"/>
    </xf>
    <xf numFmtId="1" fontId="4" fillId="0" borderId="7"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179" fontId="6" fillId="0" borderId="7" xfId="0" applyNumberFormat="1" applyFont="1" applyFill="1" applyBorder="1" applyAlignment="1">
      <alignment horizontal="left" vertical="center" wrapText="1"/>
    </xf>
    <xf numFmtId="0" fontId="48" fillId="0" borderId="7" xfId="0" applyFont="1" applyFill="1" applyBorder="1" applyAlignment="1">
      <alignment vertical="center" wrapText="1"/>
    </xf>
    <xf numFmtId="0" fontId="30" fillId="0" borderId="7" xfId="0" applyFont="1" applyFill="1" applyBorder="1" applyAlignment="1">
      <alignment horizontal="left" vertical="center" wrapText="1"/>
    </xf>
    <xf numFmtId="0" fontId="6" fillId="0" borderId="7" xfId="19"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31" fillId="3" borderId="7" xfId="0" applyFont="1" applyFill="1" applyBorder="1" applyAlignment="1">
      <alignment horizontal="center" vertical="center" wrapText="1"/>
    </xf>
    <xf numFmtId="0" fontId="6" fillId="3" borderId="7" xfId="0" applyFont="1" applyFill="1" applyBorder="1" applyAlignment="1">
      <alignment vertical="center" wrapText="1"/>
    </xf>
    <xf numFmtId="0" fontId="4" fillId="3" borderId="0" xfId="0" applyFont="1" applyFill="1" applyBorder="1" applyAlignment="1">
      <alignment horizontal="center" vertical="center" wrapText="1"/>
    </xf>
    <xf numFmtId="0" fontId="6" fillId="2" borderId="7" xfId="19" applyFont="1" applyFill="1" applyBorder="1" applyAlignment="1">
      <alignment horizontal="left" vertical="center" wrapText="1"/>
    </xf>
    <xf numFmtId="0" fontId="28" fillId="3" borderId="7"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25" fillId="0" borderId="7" xfId="0" applyFont="1" applyFill="1" applyBorder="1" applyAlignment="1">
      <alignment horizontal="left" vertical="center" wrapText="1"/>
    </xf>
    <xf numFmtId="0"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178" fontId="5" fillId="0" borderId="7" xfId="0" applyNumberFormat="1" applyFont="1" applyFill="1" applyBorder="1" applyAlignment="1">
      <alignment horizontal="center" vertical="center" wrapText="1"/>
    </xf>
    <xf numFmtId="178" fontId="5" fillId="0" borderId="7" xfId="0" applyNumberFormat="1" applyFont="1" applyFill="1" applyBorder="1" applyAlignment="1">
      <alignment horizontal="left" vertical="center" wrapText="1"/>
    </xf>
    <xf numFmtId="179" fontId="5" fillId="0" borderId="7" xfId="0" applyNumberFormat="1" applyFont="1" applyFill="1" applyBorder="1" applyAlignment="1">
      <alignment horizontal="center" vertical="center" wrapText="1"/>
    </xf>
    <xf numFmtId="178" fontId="8" fillId="0" borderId="7" xfId="0" applyNumberFormat="1" applyFont="1" applyFill="1" applyBorder="1" applyAlignment="1">
      <alignment horizontal="center" vertical="center" wrapText="1"/>
    </xf>
    <xf numFmtId="0" fontId="26" fillId="0" borderId="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11" fillId="0" borderId="7" xfId="0" applyFont="1" applyFill="1" applyBorder="1" applyAlignment="1">
      <alignment horizontal="justify" vertical="center" wrapText="1"/>
    </xf>
    <xf numFmtId="0" fontId="18" fillId="0" borderId="7" xfId="0" applyFont="1" applyFill="1" applyBorder="1" applyAlignment="1">
      <alignment horizontal="left" vertical="center" wrapText="1"/>
    </xf>
    <xf numFmtId="177" fontId="10" fillId="0" borderId="7" xfId="0" applyNumberFormat="1" applyFont="1" applyFill="1" applyBorder="1" applyAlignment="1">
      <alignment horizontal="center" vertical="center" wrapText="1"/>
    </xf>
    <xf numFmtId="177" fontId="10" fillId="0" borderId="7" xfId="0" applyNumberFormat="1" applyFont="1" applyFill="1" applyBorder="1" applyAlignment="1">
      <alignment horizontal="left" vertical="center" wrapText="1"/>
    </xf>
    <xf numFmtId="0" fontId="4" fillId="0" borderId="7" xfId="0" applyFont="1" applyBorder="1" applyAlignment="1">
      <alignment horizontal="center" vertical="center" wrapText="1"/>
    </xf>
    <xf numFmtId="177" fontId="6" fillId="2" borderId="7" xfId="0" applyNumberFormat="1" applyFont="1" applyFill="1" applyBorder="1" applyAlignment="1">
      <alignment horizontal="center" vertical="center" wrapText="1"/>
    </xf>
    <xf numFmtId="177" fontId="6" fillId="2" borderId="7" xfId="0" applyNumberFormat="1" applyFont="1" applyFill="1" applyBorder="1" applyAlignment="1">
      <alignment horizontal="left" vertical="center" wrapText="1"/>
    </xf>
    <xf numFmtId="177" fontId="4" fillId="0" borderId="7" xfId="23" applyNumberFormat="1" applyFont="1" applyFill="1" applyBorder="1" applyAlignment="1">
      <alignment horizontal="center" vertical="center" wrapText="1"/>
    </xf>
    <xf numFmtId="177" fontId="4" fillId="0" borderId="7" xfId="23" applyNumberFormat="1" applyFont="1" applyFill="1" applyBorder="1" applyAlignment="1">
      <alignment horizontal="left" vertical="center" wrapText="1"/>
    </xf>
    <xf numFmtId="177" fontId="18" fillId="0" borderId="7" xfId="24"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2" fontId="4" fillId="0" borderId="7" xfId="0" applyNumberFormat="1" applyFont="1" applyFill="1" applyBorder="1" applyAlignment="1">
      <alignment horizontal="left" vertical="center" wrapText="1"/>
    </xf>
    <xf numFmtId="0" fontId="40" fillId="0" borderId="0" xfId="32" applyFont="1" applyFill="1" applyAlignment="1">
      <alignment horizontal="left" vertical="center"/>
    </xf>
    <xf numFmtId="0" fontId="40" fillId="0" borderId="0" xfId="32" applyFont="1" applyFill="1" applyAlignment="1">
      <alignment horizontal="center" vertical="center"/>
    </xf>
    <xf numFmtId="0" fontId="28" fillId="0" borderId="0" xfId="32" applyFont="1" applyFill="1" applyAlignment="1">
      <alignment horizontal="center" vertical="center"/>
    </xf>
    <xf numFmtId="0" fontId="33" fillId="0" borderId="0" xfId="32" applyFont="1" applyFill="1" applyBorder="1" applyAlignment="1">
      <alignment horizontal="center" vertical="center" wrapText="1"/>
    </xf>
    <xf numFmtId="0" fontId="33" fillId="0" borderId="0" xfId="32" applyFont="1" applyFill="1" applyBorder="1" applyAlignment="1">
      <alignment horizontal="left" vertical="center" wrapText="1"/>
    </xf>
    <xf numFmtId="0" fontId="33" fillId="0" borderId="1" xfId="32" applyNumberFormat="1" applyFont="1" applyFill="1" applyBorder="1" applyAlignment="1">
      <alignment horizontal="center" vertical="center" wrapText="1"/>
    </xf>
    <xf numFmtId="0" fontId="37" fillId="0" borderId="0" xfId="32" applyFont="1" applyFill="1" applyAlignment="1">
      <alignment horizontal="center" vertical="center"/>
    </xf>
    <xf numFmtId="176" fontId="40" fillId="0" borderId="7" xfId="32" applyNumberFormat="1" applyFont="1" applyFill="1" applyBorder="1" applyAlignment="1">
      <alignment horizontal="center" vertical="center"/>
    </xf>
    <xf numFmtId="0" fontId="38" fillId="0" borderId="7" xfId="32" applyFont="1" applyFill="1" applyBorder="1" applyAlignment="1">
      <alignment horizontal="center" vertical="center"/>
    </xf>
    <xf numFmtId="0" fontId="28" fillId="0" borderId="7" xfId="32" applyFont="1" applyFill="1" applyBorder="1" applyAlignment="1">
      <alignment horizontal="center" vertical="center"/>
    </xf>
    <xf numFmtId="0" fontId="34" fillId="0" borderId="7" xfId="32" applyFont="1" applyFill="1" applyBorder="1" applyAlignment="1">
      <alignment horizontal="left" vertical="center" wrapText="1"/>
    </xf>
    <xf numFmtId="0" fontId="42" fillId="0" borderId="7" xfId="32" applyFont="1" applyFill="1" applyBorder="1" applyAlignment="1">
      <alignment horizontal="left" vertical="center"/>
    </xf>
    <xf numFmtId="0" fontId="42" fillId="0" borderId="7" xfId="32" applyNumberFormat="1" applyFont="1" applyFill="1" applyBorder="1" applyAlignment="1">
      <alignment horizontal="left" vertical="center" wrapText="1"/>
    </xf>
    <xf numFmtId="0" fontId="42" fillId="0" borderId="7" xfId="32" applyFont="1" applyFill="1" applyBorder="1" applyAlignment="1">
      <alignment horizontal="center" vertical="center" wrapText="1"/>
    </xf>
    <xf numFmtId="176" fontId="40" fillId="0" borderId="0" xfId="32" applyNumberFormat="1" applyFont="1" applyFill="1" applyAlignment="1">
      <alignment horizontal="center" vertical="center"/>
    </xf>
    <xf numFmtId="0" fontId="6" fillId="0" borderId="7" xfId="0" applyFont="1" applyFill="1" applyBorder="1" applyAlignment="1">
      <alignment horizontal="center" vertical="center" wrapText="1"/>
    </xf>
    <xf numFmtId="0" fontId="51" fillId="0" borderId="7"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4" fillId="0" borderId="7" xfId="19"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0" fillId="0" borderId="1" xfId="0" applyFont="1" applyFill="1" applyBorder="1" applyAlignment="1">
      <alignment vertical="center" wrapText="1"/>
    </xf>
    <xf numFmtId="0" fontId="5"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178" fontId="7" fillId="0" borderId="4" xfId="0" applyNumberFormat="1" applyFont="1" applyFill="1" applyBorder="1" applyAlignment="1">
      <alignment horizontal="left" vertical="center" wrapText="1"/>
    </xf>
    <xf numFmtId="0" fontId="6" fillId="0" borderId="4" xfId="24" applyFont="1" applyFill="1" applyBorder="1" applyAlignment="1">
      <alignment horizontal="left" vertical="center" wrapText="1"/>
    </xf>
    <xf numFmtId="179" fontId="23"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23" applyFont="1" applyFill="1" applyBorder="1" applyAlignment="1">
      <alignment horizontal="left" vertical="center" wrapText="1"/>
    </xf>
    <xf numFmtId="0" fontId="5" fillId="0" borderId="4" xfId="14" applyFont="1" applyFill="1" applyBorder="1" applyAlignment="1">
      <alignment horizontal="left" vertical="center" wrapText="1"/>
    </xf>
    <xf numFmtId="180" fontId="7" fillId="0" borderId="4" xfId="0" applyNumberFormat="1" applyFont="1" applyFill="1" applyBorder="1" applyAlignment="1">
      <alignment horizontal="left" vertical="center" wrapText="1"/>
    </xf>
    <xf numFmtId="181" fontId="10" fillId="0" borderId="4" xfId="0" applyNumberFormat="1" applyFont="1" applyFill="1" applyBorder="1" applyAlignment="1">
      <alignment horizontal="center" vertical="center" wrapText="1"/>
    </xf>
    <xf numFmtId="1" fontId="10"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47" fillId="0" borderId="4" xfId="0" applyFont="1" applyFill="1" applyBorder="1" applyAlignment="1">
      <alignment horizontal="left" vertical="center" wrapText="1"/>
    </xf>
    <xf numFmtId="179" fontId="30" fillId="0" borderId="4" xfId="0" applyNumberFormat="1" applyFont="1" applyFill="1" applyBorder="1" applyAlignment="1">
      <alignment horizontal="left" vertical="center" wrapText="1"/>
    </xf>
    <xf numFmtId="0" fontId="23" fillId="0" borderId="3" xfId="0" applyFont="1" applyFill="1" applyBorder="1" applyAlignment="1">
      <alignment horizontal="center" vertical="center" wrapText="1"/>
    </xf>
    <xf numFmtId="0" fontId="18"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49" fillId="0" borderId="7" xfId="0" applyFont="1" applyBorder="1" applyAlignment="1">
      <alignment horizontal="center" vertical="center" wrapText="1"/>
    </xf>
    <xf numFmtId="0" fontId="6" fillId="0" borderId="3"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vertical="center" wrapText="1"/>
    </xf>
    <xf numFmtId="0" fontId="46"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5" fillId="0" borderId="7" xfId="6" applyFont="1" applyFill="1" applyBorder="1" applyAlignment="1">
      <alignment horizontal="center" vertical="center" wrapText="1"/>
    </xf>
    <xf numFmtId="0" fontId="38" fillId="0" borderId="7" xfId="6" applyFont="1" applyFill="1" applyBorder="1" applyAlignment="1">
      <alignment horizontal="center" vertical="center" wrapText="1"/>
    </xf>
    <xf numFmtId="0" fontId="45" fillId="0" borderId="0" xfId="32" applyFont="1" applyFill="1" applyAlignment="1">
      <alignment horizontal="left" vertical="center"/>
    </xf>
    <xf numFmtId="0" fontId="32" fillId="0" borderId="0" xfId="6" applyFont="1" applyFill="1" applyBorder="1" applyAlignment="1">
      <alignment horizontal="center" vertical="center" wrapText="1"/>
    </xf>
    <xf numFmtId="0" fontId="34" fillId="0" borderId="1" xfId="32" applyNumberFormat="1" applyFont="1" applyFill="1" applyBorder="1" applyAlignment="1">
      <alignment horizontal="right" vertical="center" wrapText="1"/>
    </xf>
    <xf numFmtId="0" fontId="35" fillId="0" borderId="3" xfId="6" applyFont="1" applyFill="1" applyBorder="1" applyAlignment="1">
      <alignment horizontal="center" vertical="center" wrapText="1"/>
    </xf>
    <xf numFmtId="0" fontId="35" fillId="0" borderId="2" xfId="6" applyFont="1" applyFill="1" applyBorder="1" applyAlignment="1">
      <alignment horizontal="center" vertical="center" wrapText="1"/>
    </xf>
  </cellXfs>
  <cellStyles count="33">
    <cellStyle name="常规" xfId="0" builtinId="0"/>
    <cellStyle name="常规 10" xfId="9"/>
    <cellStyle name="常规 10 2" xfId="10"/>
    <cellStyle name="常规 10 2 8" xfId="3"/>
    <cellStyle name="常规 10 4" xfId="11"/>
    <cellStyle name="常规 11 2 2" xfId="2"/>
    <cellStyle name="常规 15 2" xfId="28"/>
    <cellStyle name="常规 2" xfId="12"/>
    <cellStyle name="常规 2 2 2" xfId="6"/>
    <cellStyle name="常规 2 2 2 2" xfId="1"/>
    <cellStyle name="常规 2 4" xfId="13"/>
    <cellStyle name="常规 2 5" xfId="23"/>
    <cellStyle name="常规 3" xfId="24"/>
    <cellStyle name="常规 3 4" xfId="8"/>
    <cellStyle name="常规 30" xfId="4"/>
    <cellStyle name="常规 30 2" xfId="29"/>
    <cellStyle name="常规 4" xfId="14"/>
    <cellStyle name="常规 4 10" xfId="5"/>
    <cellStyle name="常规 4 15" xfId="7"/>
    <cellStyle name="常规 4 2 3" xfId="15"/>
    <cellStyle name="常规 4 3" xfId="16"/>
    <cellStyle name="常规 4 4" xfId="17"/>
    <cellStyle name="常规 5" xfId="26"/>
    <cellStyle name="常规 5 2" xfId="27"/>
    <cellStyle name="常规 5 3" xfId="31"/>
    <cellStyle name="常规 5 3 2" xfId="32"/>
    <cellStyle name="常规 7" xfId="18"/>
    <cellStyle name="常规 8" xfId="19"/>
    <cellStyle name="常规 8 12" xfId="20"/>
    <cellStyle name="常规 8 2" xfId="30"/>
    <cellStyle name="常规 8 3" xfId="25"/>
    <cellStyle name="常规 8 4" xfId="21"/>
    <cellStyle name="常规 8 7" xfId="2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173"/>
  <sheetViews>
    <sheetView topLeftCell="B1" zoomScale="130" zoomScaleNormal="130" workbookViewId="0">
      <selection activeCell="N4" sqref="N4"/>
    </sheetView>
  </sheetViews>
  <sheetFormatPr defaultRowHeight="15"/>
  <cols>
    <col min="1" max="1" width="9" style="1" hidden="1" customWidth="1"/>
    <col min="2" max="2" width="5.25" style="4" customWidth="1"/>
    <col min="3" max="3" width="19" style="8" customWidth="1"/>
    <col min="4" max="4" width="6.75" style="4" customWidth="1"/>
    <col min="5" max="5" width="10.5" style="8" customWidth="1"/>
    <col min="6" max="6" width="9.125" style="1" customWidth="1"/>
    <col min="7" max="7" width="31.625" style="6" customWidth="1"/>
    <col min="8" max="8" width="9.375" style="4" customWidth="1"/>
    <col min="9" max="9" width="12.125" style="8" customWidth="1"/>
    <col min="10" max="10" width="7.375" style="4" customWidth="1"/>
    <col min="11" max="11" width="10" style="4" customWidth="1"/>
    <col min="12" max="12" width="9.625" style="4" customWidth="1"/>
    <col min="13" max="16384" width="9" style="1"/>
  </cols>
  <sheetData>
    <row r="1" spans="1:12" ht="26.25" customHeight="1">
      <c r="B1" s="183" t="s">
        <v>499</v>
      </c>
      <c r="C1" s="183"/>
      <c r="D1" s="183"/>
      <c r="E1" s="183"/>
      <c r="F1" s="183"/>
      <c r="G1" s="184"/>
      <c r="H1" s="185"/>
      <c r="I1" s="183"/>
      <c r="J1" s="185"/>
      <c r="K1" s="183"/>
      <c r="L1" s="183"/>
    </row>
    <row r="2" spans="1:12" ht="26.25" customHeight="1">
      <c r="B2" s="186" t="s">
        <v>508</v>
      </c>
      <c r="C2" s="186"/>
      <c r="D2" s="186"/>
      <c r="E2" s="186"/>
      <c r="F2" s="186"/>
      <c r="G2" s="186"/>
      <c r="H2" s="186"/>
      <c r="I2" s="186"/>
      <c r="J2" s="186"/>
      <c r="K2" s="186"/>
      <c r="L2" s="186"/>
    </row>
    <row r="3" spans="1:12" ht="20.25" customHeight="1">
      <c r="B3" s="162"/>
      <c r="C3" s="162"/>
      <c r="D3" s="162"/>
      <c r="E3" s="162"/>
      <c r="F3" s="162"/>
      <c r="G3" s="162"/>
      <c r="H3" s="162"/>
      <c r="I3" s="162"/>
      <c r="J3" s="162"/>
      <c r="K3" s="191" t="s">
        <v>308</v>
      </c>
      <c r="L3" s="191"/>
    </row>
    <row r="4" spans="1:12" s="2" customFormat="1" ht="51.75" customHeight="1">
      <c r="B4" s="159" t="s">
        <v>0</v>
      </c>
      <c r="C4" s="159" t="s">
        <v>1</v>
      </c>
      <c r="D4" s="159" t="s">
        <v>309</v>
      </c>
      <c r="E4" s="159" t="s">
        <v>2</v>
      </c>
      <c r="F4" s="160" t="s">
        <v>267</v>
      </c>
      <c r="G4" s="161" t="s">
        <v>3</v>
      </c>
      <c r="H4" s="159" t="s">
        <v>500</v>
      </c>
      <c r="I4" s="159" t="s">
        <v>310</v>
      </c>
      <c r="J4" s="159" t="s">
        <v>311</v>
      </c>
      <c r="K4" s="160" t="s">
        <v>424</v>
      </c>
      <c r="L4" s="159" t="s">
        <v>312</v>
      </c>
    </row>
    <row r="5" spans="1:12" s="2" customFormat="1" ht="30" hidden="1" customHeight="1">
      <c r="B5" s="27"/>
      <c r="C5" s="27"/>
      <c r="D5" s="31"/>
      <c r="E5" s="31"/>
      <c r="F5" s="32">
        <f>F6+F20+F65</f>
        <v>2888.02</v>
      </c>
      <c r="G5" s="33"/>
      <c r="H5" s="33"/>
      <c r="I5" s="34"/>
      <c r="J5" s="32">
        <f>J6+J20+J65</f>
        <v>361</v>
      </c>
      <c r="K5" s="24"/>
      <c r="L5" s="31"/>
    </row>
    <row r="6" spans="1:12" s="2" customFormat="1" ht="28.5" customHeight="1">
      <c r="A6" s="2">
        <v>1</v>
      </c>
      <c r="B6" s="187" t="s">
        <v>313</v>
      </c>
      <c r="C6" s="188"/>
      <c r="D6" s="188"/>
      <c r="E6" s="31"/>
      <c r="F6" s="29">
        <f>F7+F18</f>
        <v>291.37</v>
      </c>
      <c r="G6" s="36"/>
      <c r="H6" s="36"/>
      <c r="I6" s="37"/>
      <c r="J6" s="36">
        <f>J7+J18</f>
        <v>13.3</v>
      </c>
      <c r="K6" s="24"/>
      <c r="L6" s="31"/>
    </row>
    <row r="7" spans="1:12" s="2" customFormat="1" ht="28.5" customHeight="1">
      <c r="A7" s="2">
        <v>2</v>
      </c>
      <c r="B7" s="187" t="s">
        <v>184</v>
      </c>
      <c r="C7" s="188"/>
      <c r="D7" s="188"/>
      <c r="E7" s="31"/>
      <c r="F7" s="29">
        <f>SUM(F8:F17)</f>
        <v>286.67</v>
      </c>
      <c r="G7" s="36"/>
      <c r="H7" s="36"/>
      <c r="I7" s="37"/>
      <c r="J7" s="177">
        <f>SUM(J8:J17)</f>
        <v>13.200000000000001</v>
      </c>
      <c r="K7" s="24"/>
      <c r="L7" s="31"/>
    </row>
    <row r="8" spans="1:12" ht="33" customHeight="1">
      <c r="A8" s="2">
        <v>3</v>
      </c>
      <c r="B8" s="26">
        <v>1</v>
      </c>
      <c r="C8" s="28" t="s">
        <v>60</v>
      </c>
      <c r="D8" s="25" t="s">
        <v>10</v>
      </c>
      <c r="E8" s="38" t="s">
        <v>134</v>
      </c>
      <c r="F8" s="40">
        <v>34.5</v>
      </c>
      <c r="G8" s="38" t="s">
        <v>148</v>
      </c>
      <c r="H8" s="25" t="s">
        <v>102</v>
      </c>
      <c r="I8" s="163" t="s">
        <v>27</v>
      </c>
      <c r="J8" s="178">
        <v>1.1000000000000001</v>
      </c>
      <c r="K8" s="56" t="s">
        <v>213</v>
      </c>
      <c r="L8" s="39" t="s">
        <v>56</v>
      </c>
    </row>
    <row r="9" spans="1:12" ht="34.5" customHeight="1">
      <c r="A9" s="2">
        <v>4</v>
      </c>
      <c r="B9" s="23">
        <v>2</v>
      </c>
      <c r="C9" s="43" t="s">
        <v>90</v>
      </c>
      <c r="D9" s="23" t="s">
        <v>65</v>
      </c>
      <c r="E9" s="38" t="s">
        <v>134</v>
      </c>
      <c r="F9" s="40">
        <v>9.77</v>
      </c>
      <c r="G9" s="38" t="s">
        <v>167</v>
      </c>
      <c r="H9" s="25" t="s">
        <v>506</v>
      </c>
      <c r="I9" s="163" t="s">
        <v>21</v>
      </c>
      <c r="J9" s="178">
        <v>1.1000000000000001</v>
      </c>
      <c r="K9" s="56" t="s">
        <v>298</v>
      </c>
      <c r="L9" s="39" t="s">
        <v>56</v>
      </c>
    </row>
    <row r="10" spans="1:12" ht="45.75" customHeight="1">
      <c r="A10" s="2">
        <v>5</v>
      </c>
      <c r="B10" s="23">
        <v>3</v>
      </c>
      <c r="C10" s="44" t="s">
        <v>88</v>
      </c>
      <c r="D10" s="45" t="s">
        <v>6</v>
      </c>
      <c r="E10" s="38" t="s">
        <v>196</v>
      </c>
      <c r="F10" s="40">
        <v>65</v>
      </c>
      <c r="G10" s="38" t="s">
        <v>168</v>
      </c>
      <c r="H10" s="25" t="s">
        <v>507</v>
      </c>
      <c r="I10" s="163" t="s">
        <v>26</v>
      </c>
      <c r="J10" s="178">
        <v>2.2000000000000002</v>
      </c>
      <c r="K10" s="56" t="s">
        <v>298</v>
      </c>
      <c r="L10" s="39" t="s">
        <v>56</v>
      </c>
    </row>
    <row r="11" spans="1:12" ht="31.5" customHeight="1">
      <c r="A11" s="2">
        <v>6</v>
      </c>
      <c r="B11" s="23">
        <v>4</v>
      </c>
      <c r="C11" s="44" t="s">
        <v>207</v>
      </c>
      <c r="D11" s="25" t="s">
        <v>6</v>
      </c>
      <c r="E11" s="38" t="s">
        <v>134</v>
      </c>
      <c r="F11" s="40">
        <v>8.1</v>
      </c>
      <c r="G11" s="38" t="s">
        <v>169</v>
      </c>
      <c r="H11" s="25" t="s">
        <v>208</v>
      </c>
      <c r="I11" s="163" t="s">
        <v>26</v>
      </c>
      <c r="J11" s="178">
        <v>1.2</v>
      </c>
      <c r="K11" s="56" t="s">
        <v>209</v>
      </c>
      <c r="L11" s="39" t="s">
        <v>56</v>
      </c>
    </row>
    <row r="12" spans="1:12" ht="45.75" customHeight="1">
      <c r="A12" s="2">
        <v>7</v>
      </c>
      <c r="B12" s="23">
        <v>5</v>
      </c>
      <c r="C12" s="44" t="s">
        <v>197</v>
      </c>
      <c r="D12" s="25" t="s">
        <v>6</v>
      </c>
      <c r="E12" s="38" t="s">
        <v>134</v>
      </c>
      <c r="F12" s="40">
        <v>34.6</v>
      </c>
      <c r="G12" s="38" t="s">
        <v>170</v>
      </c>
      <c r="H12" s="25" t="s">
        <v>120</v>
      </c>
      <c r="I12" s="163" t="s">
        <v>26</v>
      </c>
      <c r="J12" s="178">
        <v>2</v>
      </c>
      <c r="K12" s="56" t="s">
        <v>298</v>
      </c>
      <c r="L12" s="39" t="s">
        <v>56</v>
      </c>
    </row>
    <row r="13" spans="1:12" ht="30.75" customHeight="1">
      <c r="A13" s="2">
        <v>8</v>
      </c>
      <c r="B13" s="23">
        <v>6</v>
      </c>
      <c r="C13" s="38" t="s">
        <v>59</v>
      </c>
      <c r="D13" s="25" t="s">
        <v>6</v>
      </c>
      <c r="E13" s="38" t="s">
        <v>134</v>
      </c>
      <c r="F13" s="40">
        <v>14.1</v>
      </c>
      <c r="G13" s="38" t="s">
        <v>227</v>
      </c>
      <c r="H13" s="25" t="s">
        <v>124</v>
      </c>
      <c r="I13" s="163" t="s">
        <v>89</v>
      </c>
      <c r="J13" s="178">
        <v>0.6</v>
      </c>
      <c r="K13" s="56" t="s">
        <v>209</v>
      </c>
      <c r="L13" s="39" t="s">
        <v>56</v>
      </c>
    </row>
    <row r="14" spans="1:12" ht="37.5" customHeight="1">
      <c r="A14" s="2"/>
      <c r="B14" s="23">
        <v>7</v>
      </c>
      <c r="C14" s="38" t="s">
        <v>253</v>
      </c>
      <c r="D14" s="25" t="s">
        <v>65</v>
      </c>
      <c r="E14" s="38" t="s">
        <v>243</v>
      </c>
      <c r="F14" s="40">
        <v>23</v>
      </c>
      <c r="G14" s="38" t="s">
        <v>254</v>
      </c>
      <c r="H14" s="25" t="s">
        <v>244</v>
      </c>
      <c r="I14" s="163" t="s">
        <v>85</v>
      </c>
      <c r="J14" s="178">
        <v>1</v>
      </c>
      <c r="K14" s="56" t="s">
        <v>296</v>
      </c>
      <c r="L14" s="39" t="s">
        <v>56</v>
      </c>
    </row>
    <row r="15" spans="1:12" ht="30.75" customHeight="1">
      <c r="A15" s="2">
        <v>9</v>
      </c>
      <c r="B15" s="23">
        <v>8</v>
      </c>
      <c r="C15" s="46" t="s">
        <v>198</v>
      </c>
      <c r="D15" s="41" t="s">
        <v>67</v>
      </c>
      <c r="E15" s="39" t="s">
        <v>58</v>
      </c>
      <c r="F15" s="40">
        <v>63</v>
      </c>
      <c r="G15" s="39" t="s">
        <v>87</v>
      </c>
      <c r="H15" s="48" t="s">
        <v>123</v>
      </c>
      <c r="I15" s="164" t="s">
        <v>9</v>
      </c>
      <c r="J15" s="178">
        <v>0.9</v>
      </c>
      <c r="K15" s="56" t="s">
        <v>296</v>
      </c>
      <c r="L15" s="39" t="s">
        <v>56</v>
      </c>
    </row>
    <row r="16" spans="1:12" ht="30.75" customHeight="1">
      <c r="A16" s="2">
        <v>10</v>
      </c>
      <c r="B16" s="23">
        <v>9</v>
      </c>
      <c r="C16" s="46" t="s">
        <v>57</v>
      </c>
      <c r="D16" s="41" t="s">
        <v>6</v>
      </c>
      <c r="E16" s="39" t="s">
        <v>86</v>
      </c>
      <c r="F16" s="40">
        <v>32</v>
      </c>
      <c r="G16" s="43" t="s">
        <v>274</v>
      </c>
      <c r="H16" s="41" t="s">
        <v>117</v>
      </c>
      <c r="I16" s="164" t="s">
        <v>85</v>
      </c>
      <c r="J16" s="178">
        <v>3</v>
      </c>
      <c r="K16" s="56" t="s">
        <v>296</v>
      </c>
      <c r="L16" s="39" t="s">
        <v>56</v>
      </c>
    </row>
    <row r="17" spans="1:12" ht="30.75" customHeight="1">
      <c r="A17" s="2">
        <v>11</v>
      </c>
      <c r="B17" s="23">
        <v>10</v>
      </c>
      <c r="C17" s="49" t="s">
        <v>150</v>
      </c>
      <c r="D17" s="23" t="s">
        <v>66</v>
      </c>
      <c r="E17" s="43" t="s">
        <v>151</v>
      </c>
      <c r="F17" s="40">
        <v>2.6</v>
      </c>
      <c r="G17" s="38" t="s">
        <v>154</v>
      </c>
      <c r="H17" s="23" t="s">
        <v>226</v>
      </c>
      <c r="I17" s="163" t="s">
        <v>85</v>
      </c>
      <c r="J17" s="178">
        <v>0.1</v>
      </c>
      <c r="K17" s="56" t="s">
        <v>297</v>
      </c>
      <c r="L17" s="43" t="s">
        <v>97</v>
      </c>
    </row>
    <row r="18" spans="1:12" ht="30" customHeight="1">
      <c r="A18" s="2">
        <v>12</v>
      </c>
      <c r="B18" s="187" t="s">
        <v>239</v>
      </c>
      <c r="C18" s="188"/>
      <c r="D18" s="188"/>
      <c r="E18" s="15"/>
      <c r="F18" s="50">
        <v>4.7</v>
      </c>
      <c r="G18" s="30"/>
      <c r="H18" s="30"/>
      <c r="I18" s="165"/>
      <c r="J18" s="179">
        <v>0.1</v>
      </c>
      <c r="K18" s="56"/>
      <c r="L18" s="40"/>
    </row>
    <row r="19" spans="1:12" ht="33.75" customHeight="1">
      <c r="A19" s="2">
        <v>14</v>
      </c>
      <c r="B19" s="23">
        <v>11</v>
      </c>
      <c r="C19" s="51" t="s">
        <v>228</v>
      </c>
      <c r="D19" s="52" t="s">
        <v>10</v>
      </c>
      <c r="E19" s="53" t="s">
        <v>69</v>
      </c>
      <c r="F19" s="54">
        <v>4.7</v>
      </c>
      <c r="G19" s="38" t="s">
        <v>194</v>
      </c>
      <c r="H19" s="41" t="s">
        <v>102</v>
      </c>
      <c r="I19" s="166" t="s">
        <v>21</v>
      </c>
      <c r="J19" s="178">
        <v>0.1</v>
      </c>
      <c r="K19" s="56" t="s">
        <v>296</v>
      </c>
      <c r="L19" s="43" t="s">
        <v>193</v>
      </c>
    </row>
    <row r="20" spans="1:12" s="2" customFormat="1" ht="27.75" customHeight="1">
      <c r="A20" s="2">
        <v>15</v>
      </c>
      <c r="B20" s="187" t="s">
        <v>268</v>
      </c>
      <c r="C20" s="188"/>
      <c r="D20" s="188"/>
      <c r="E20" s="31"/>
      <c r="F20" s="32">
        <f>F21+F46+F52</f>
        <v>346.82</v>
      </c>
      <c r="G20" s="35"/>
      <c r="H20" s="35"/>
      <c r="I20" s="167"/>
      <c r="J20" s="179">
        <v>78.3</v>
      </c>
      <c r="K20" s="24"/>
      <c r="L20" s="31"/>
    </row>
    <row r="21" spans="1:12" s="2" customFormat="1" ht="27.75" customHeight="1">
      <c r="A21" s="2">
        <v>16</v>
      </c>
      <c r="B21" s="187" t="s">
        <v>184</v>
      </c>
      <c r="C21" s="188"/>
      <c r="D21" s="188"/>
      <c r="E21" s="31"/>
      <c r="F21" s="32">
        <f>SUM(F22:F45)</f>
        <v>188.82999999999998</v>
      </c>
      <c r="G21" s="35"/>
      <c r="H21" s="35"/>
      <c r="I21" s="167"/>
      <c r="J21" s="179">
        <v>37.5</v>
      </c>
      <c r="K21" s="24"/>
      <c r="L21" s="31"/>
    </row>
    <row r="22" spans="1:12" ht="33" customHeight="1">
      <c r="A22" s="2">
        <v>17</v>
      </c>
      <c r="B22" s="155">
        <f>MAX($B$21:B21)+1+B19</f>
        <v>12</v>
      </c>
      <c r="C22" s="43" t="s">
        <v>448</v>
      </c>
      <c r="D22" s="23" t="s">
        <v>67</v>
      </c>
      <c r="E22" s="43" t="s">
        <v>15</v>
      </c>
      <c r="F22" s="158">
        <v>4</v>
      </c>
      <c r="G22" s="58" t="s">
        <v>427</v>
      </c>
      <c r="H22" s="23" t="s">
        <v>64</v>
      </c>
      <c r="I22" s="168" t="s">
        <v>9</v>
      </c>
      <c r="J22" s="180">
        <v>0.67</v>
      </c>
      <c r="K22" s="56" t="s">
        <v>509</v>
      </c>
      <c r="L22" s="43" t="s">
        <v>15</v>
      </c>
    </row>
    <row r="23" spans="1:12" ht="33.75" customHeight="1">
      <c r="A23" s="2">
        <v>19</v>
      </c>
      <c r="B23" s="23">
        <f>MAX($B$21:B22)+1</f>
        <v>13</v>
      </c>
      <c r="C23" s="39" t="s">
        <v>229</v>
      </c>
      <c r="D23" s="61" t="s">
        <v>65</v>
      </c>
      <c r="E23" s="39" t="s">
        <v>199</v>
      </c>
      <c r="F23" s="60">
        <v>3.59</v>
      </c>
      <c r="G23" s="42" t="s">
        <v>77</v>
      </c>
      <c r="H23" s="41" t="s">
        <v>64</v>
      </c>
      <c r="I23" s="164" t="s">
        <v>89</v>
      </c>
      <c r="J23" s="180">
        <v>1</v>
      </c>
      <c r="K23" s="56" t="s">
        <v>298</v>
      </c>
      <c r="L23" s="39" t="s">
        <v>75</v>
      </c>
    </row>
    <row r="24" spans="1:12" ht="52.5" customHeight="1">
      <c r="A24" s="2"/>
      <c r="B24" s="155">
        <f>MAX($B$21:B23)+1</f>
        <v>14</v>
      </c>
      <c r="C24" s="43" t="s">
        <v>430</v>
      </c>
      <c r="D24" s="155" t="s">
        <v>428</v>
      </c>
      <c r="E24" s="43" t="s">
        <v>15</v>
      </c>
      <c r="F24" s="57">
        <v>9.2899999999999991</v>
      </c>
      <c r="G24" s="58" t="s">
        <v>429</v>
      </c>
      <c r="H24" s="155" t="s">
        <v>64</v>
      </c>
      <c r="I24" s="168" t="s">
        <v>428</v>
      </c>
      <c r="J24" s="180">
        <v>2.2000000000000002</v>
      </c>
      <c r="K24" s="157" t="s">
        <v>509</v>
      </c>
      <c r="L24" s="43" t="s">
        <v>15</v>
      </c>
    </row>
    <row r="25" spans="1:12" ht="36" customHeight="1">
      <c r="A25" s="2">
        <v>26</v>
      </c>
      <c r="B25" s="157">
        <f>MAX($B$21:B24)+1</f>
        <v>15</v>
      </c>
      <c r="C25" s="43" t="s">
        <v>473</v>
      </c>
      <c r="D25" s="157" t="s">
        <v>474</v>
      </c>
      <c r="E25" s="43" t="s">
        <v>15</v>
      </c>
      <c r="F25" s="59">
        <v>1.88</v>
      </c>
      <c r="G25" s="58" t="s">
        <v>475</v>
      </c>
      <c r="H25" s="157" t="s">
        <v>476</v>
      </c>
      <c r="I25" s="168" t="s">
        <v>9</v>
      </c>
      <c r="J25" s="180">
        <v>1.4</v>
      </c>
      <c r="K25" s="157" t="s">
        <v>509</v>
      </c>
      <c r="L25" s="43" t="s">
        <v>15</v>
      </c>
    </row>
    <row r="26" spans="1:12" ht="47.25" customHeight="1">
      <c r="A26" s="2">
        <v>27</v>
      </c>
      <c r="B26" s="157">
        <f>MAX($B$21:B25)+1</f>
        <v>16</v>
      </c>
      <c r="C26" s="43" t="s">
        <v>477</v>
      </c>
      <c r="D26" s="157" t="s">
        <v>474</v>
      </c>
      <c r="E26" s="43" t="s">
        <v>15</v>
      </c>
      <c r="F26" s="59">
        <v>1.98</v>
      </c>
      <c r="G26" s="44" t="s">
        <v>478</v>
      </c>
      <c r="H26" s="157" t="s">
        <v>476</v>
      </c>
      <c r="I26" s="163" t="s">
        <v>9</v>
      </c>
      <c r="J26" s="180">
        <v>0.6</v>
      </c>
      <c r="K26" s="157" t="s">
        <v>509</v>
      </c>
      <c r="L26" s="43" t="s">
        <v>15</v>
      </c>
    </row>
    <row r="27" spans="1:12" ht="35.1" customHeight="1">
      <c r="B27" s="157">
        <f>MAX($B$21:B26)+1</f>
        <v>17</v>
      </c>
      <c r="C27" s="43" t="s">
        <v>466</v>
      </c>
      <c r="D27" s="157" t="s">
        <v>10</v>
      </c>
      <c r="E27" s="43" t="s">
        <v>17</v>
      </c>
      <c r="F27" s="59">
        <v>4.74</v>
      </c>
      <c r="G27" s="43" t="s">
        <v>467</v>
      </c>
      <c r="H27" s="157" t="s">
        <v>468</v>
      </c>
      <c r="I27" s="168" t="s">
        <v>469</v>
      </c>
      <c r="J27" s="180">
        <v>2.1</v>
      </c>
      <c r="K27" s="157" t="s">
        <v>509</v>
      </c>
      <c r="L27" s="43" t="s">
        <v>15</v>
      </c>
    </row>
    <row r="28" spans="1:12" ht="38.25" customHeight="1">
      <c r="B28" s="157">
        <f>MAX($B$21:B27)+1</f>
        <v>18</v>
      </c>
      <c r="C28" s="43" t="s">
        <v>470</v>
      </c>
      <c r="D28" s="157" t="s">
        <v>10</v>
      </c>
      <c r="E28" s="43" t="s">
        <v>15</v>
      </c>
      <c r="F28" s="57">
        <v>0.57999999999999996</v>
      </c>
      <c r="G28" s="43" t="s">
        <v>471</v>
      </c>
      <c r="H28" s="157" t="s">
        <v>468</v>
      </c>
      <c r="I28" s="168" t="s">
        <v>472</v>
      </c>
      <c r="J28" s="180">
        <v>0.1</v>
      </c>
      <c r="K28" s="157" t="s">
        <v>509</v>
      </c>
      <c r="L28" s="43" t="s">
        <v>15</v>
      </c>
    </row>
    <row r="29" spans="1:12" ht="35.1" customHeight="1">
      <c r="A29" s="2">
        <v>28</v>
      </c>
      <c r="B29" s="23">
        <f>MAX($B$21:B28)+1</f>
        <v>19</v>
      </c>
      <c r="C29" s="43" t="s">
        <v>237</v>
      </c>
      <c r="D29" s="23" t="s">
        <v>67</v>
      </c>
      <c r="E29" s="43" t="s">
        <v>153</v>
      </c>
      <c r="F29" s="40">
        <v>2</v>
      </c>
      <c r="G29" s="44" t="s">
        <v>236</v>
      </c>
      <c r="H29" s="23" t="s">
        <v>155</v>
      </c>
      <c r="I29" s="168" t="s">
        <v>67</v>
      </c>
      <c r="J29" s="180">
        <v>0.8</v>
      </c>
      <c r="K29" s="56" t="s">
        <v>296</v>
      </c>
      <c r="L29" s="43" t="s">
        <v>193</v>
      </c>
    </row>
    <row r="30" spans="1:12" ht="32.25" customHeight="1">
      <c r="A30" s="2">
        <v>31</v>
      </c>
      <c r="B30" s="23">
        <f>MAX($B$21:B29)+1</f>
        <v>20</v>
      </c>
      <c r="C30" s="43" t="s">
        <v>449</v>
      </c>
      <c r="D30" s="23" t="s">
        <v>6</v>
      </c>
      <c r="E30" s="43" t="s">
        <v>129</v>
      </c>
      <c r="F30" s="40">
        <v>38.700000000000003</v>
      </c>
      <c r="G30" s="58" t="s">
        <v>137</v>
      </c>
      <c r="H30" s="23" t="s">
        <v>121</v>
      </c>
      <c r="I30" s="169" t="s">
        <v>249</v>
      </c>
      <c r="J30" s="180">
        <v>5</v>
      </c>
      <c r="K30" s="56" t="s">
        <v>299</v>
      </c>
      <c r="L30" s="43" t="s">
        <v>276</v>
      </c>
    </row>
    <row r="31" spans="1:12" ht="35.1" customHeight="1">
      <c r="A31" s="2"/>
      <c r="B31" s="23">
        <f>MAX($B$21:B30)+1</f>
        <v>21</v>
      </c>
      <c r="C31" s="43" t="s">
        <v>245</v>
      </c>
      <c r="D31" s="23" t="s">
        <v>66</v>
      </c>
      <c r="E31" s="43" t="s">
        <v>153</v>
      </c>
      <c r="F31" s="40">
        <v>2</v>
      </c>
      <c r="G31" s="58" t="s">
        <v>241</v>
      </c>
      <c r="H31" s="23" t="s">
        <v>155</v>
      </c>
      <c r="I31" s="168" t="s">
        <v>84</v>
      </c>
      <c r="J31" s="180">
        <v>0.5</v>
      </c>
      <c r="K31" s="56" t="s">
        <v>296</v>
      </c>
      <c r="L31" s="43" t="s">
        <v>193</v>
      </c>
    </row>
    <row r="32" spans="1:12" ht="35.1" customHeight="1">
      <c r="A32" s="2">
        <v>32</v>
      </c>
      <c r="B32" s="23">
        <f>MAX($B$21:B31)+1</f>
        <v>22</v>
      </c>
      <c r="C32" s="69" t="s">
        <v>278</v>
      </c>
      <c r="D32" s="23" t="s">
        <v>65</v>
      </c>
      <c r="E32" s="43" t="s">
        <v>129</v>
      </c>
      <c r="F32" s="70" t="s">
        <v>35</v>
      </c>
      <c r="G32" s="58" t="s">
        <v>156</v>
      </c>
      <c r="H32" s="23" t="s">
        <v>142</v>
      </c>
      <c r="I32" s="168" t="s">
        <v>70</v>
      </c>
      <c r="J32" s="178">
        <v>3.6</v>
      </c>
      <c r="K32" s="56" t="s">
        <v>296</v>
      </c>
      <c r="L32" s="43" t="s">
        <v>193</v>
      </c>
    </row>
    <row r="33" spans="1:12" ht="48.75" customHeight="1">
      <c r="A33" s="2">
        <v>33</v>
      </c>
      <c r="B33" s="23">
        <f>MAX($B$21:B32)+1</f>
        <v>23</v>
      </c>
      <c r="C33" s="43" t="s">
        <v>221</v>
      </c>
      <c r="D33" s="23" t="s">
        <v>10</v>
      </c>
      <c r="E33" s="43" t="s">
        <v>130</v>
      </c>
      <c r="F33" s="40">
        <v>3.8</v>
      </c>
      <c r="G33" s="58" t="s">
        <v>74</v>
      </c>
      <c r="H33" s="23" t="s">
        <v>29</v>
      </c>
      <c r="I33" s="170" t="s">
        <v>84</v>
      </c>
      <c r="J33" s="180">
        <v>3</v>
      </c>
      <c r="K33" s="56" t="s">
        <v>209</v>
      </c>
      <c r="L33" s="43" t="s">
        <v>130</v>
      </c>
    </row>
    <row r="34" spans="1:12" ht="37.5" customHeight="1">
      <c r="A34" s="2">
        <v>36</v>
      </c>
      <c r="B34" s="23">
        <f>MAX($B$21:B33)+1</f>
        <v>24</v>
      </c>
      <c r="C34" s="43" t="s">
        <v>224</v>
      </c>
      <c r="D34" s="23" t="s">
        <v>9</v>
      </c>
      <c r="E34" s="39" t="s">
        <v>52</v>
      </c>
      <c r="F34" s="40">
        <v>1.9</v>
      </c>
      <c r="G34" s="58" t="s">
        <v>502</v>
      </c>
      <c r="H34" s="23" t="s">
        <v>232</v>
      </c>
      <c r="I34" s="168" t="s">
        <v>9</v>
      </c>
      <c r="J34" s="180">
        <v>0.3</v>
      </c>
      <c r="K34" s="56" t="s">
        <v>296</v>
      </c>
      <c r="L34" s="39" t="s">
        <v>188</v>
      </c>
    </row>
    <row r="35" spans="1:12" ht="38.25" customHeight="1">
      <c r="A35" s="2">
        <v>37</v>
      </c>
      <c r="B35" s="23">
        <f>MAX($B$21:B34)+1</f>
        <v>25</v>
      </c>
      <c r="C35" s="43" t="s">
        <v>200</v>
      </c>
      <c r="D35" s="23" t="s">
        <v>9</v>
      </c>
      <c r="E35" s="39" t="s">
        <v>52</v>
      </c>
      <c r="F35" s="40">
        <v>1.6</v>
      </c>
      <c r="G35" s="58" t="s">
        <v>189</v>
      </c>
      <c r="H35" s="23" t="s">
        <v>233</v>
      </c>
      <c r="I35" s="168" t="s">
        <v>9</v>
      </c>
      <c r="J35" s="180">
        <v>0.6</v>
      </c>
      <c r="K35" s="56" t="s">
        <v>296</v>
      </c>
      <c r="L35" s="39" t="s">
        <v>188</v>
      </c>
    </row>
    <row r="36" spans="1:12" ht="39" customHeight="1">
      <c r="A36" s="2">
        <v>38</v>
      </c>
      <c r="B36" s="23">
        <f>MAX($B$21:B35)+1</f>
        <v>26</v>
      </c>
      <c r="C36" s="43" t="s">
        <v>135</v>
      </c>
      <c r="D36" s="23" t="s">
        <v>67</v>
      </c>
      <c r="E36" s="38" t="s">
        <v>130</v>
      </c>
      <c r="F36" s="40">
        <v>5.8</v>
      </c>
      <c r="G36" s="58" t="s">
        <v>192</v>
      </c>
      <c r="H36" s="23" t="s">
        <v>157</v>
      </c>
      <c r="I36" s="168" t="s">
        <v>9</v>
      </c>
      <c r="J36" s="180">
        <v>1</v>
      </c>
      <c r="K36" s="56" t="s">
        <v>296</v>
      </c>
      <c r="L36" s="39" t="s">
        <v>56</v>
      </c>
    </row>
    <row r="37" spans="1:12" ht="37.5" customHeight="1">
      <c r="A37" s="2">
        <v>39</v>
      </c>
      <c r="B37" s="23">
        <f>MAX($B$21:B36)+1</f>
        <v>27</v>
      </c>
      <c r="C37" s="43" t="s">
        <v>201</v>
      </c>
      <c r="D37" s="23" t="s">
        <v>67</v>
      </c>
      <c r="E37" s="38" t="s">
        <v>130</v>
      </c>
      <c r="F37" s="40">
        <v>1.81</v>
      </c>
      <c r="G37" s="58" t="s">
        <v>173</v>
      </c>
      <c r="H37" s="25" t="s">
        <v>118</v>
      </c>
      <c r="I37" s="168" t="s">
        <v>9</v>
      </c>
      <c r="J37" s="180">
        <v>0.2</v>
      </c>
      <c r="K37" s="56" t="s">
        <v>209</v>
      </c>
      <c r="L37" s="39" t="s">
        <v>56</v>
      </c>
    </row>
    <row r="38" spans="1:12" ht="35.1" customHeight="1">
      <c r="A38" s="2">
        <v>40</v>
      </c>
      <c r="B38" s="23">
        <f>MAX($B$21:B37)+1</f>
        <v>28</v>
      </c>
      <c r="C38" s="43" t="s">
        <v>273</v>
      </c>
      <c r="D38" s="23" t="s">
        <v>6</v>
      </c>
      <c r="E38" s="39" t="s">
        <v>193</v>
      </c>
      <c r="F38" s="40">
        <v>2.73</v>
      </c>
      <c r="G38" s="58" t="s">
        <v>61</v>
      </c>
      <c r="H38" s="41" t="s">
        <v>8</v>
      </c>
      <c r="I38" s="164" t="s">
        <v>62</v>
      </c>
      <c r="J38" s="180">
        <v>0.6</v>
      </c>
      <c r="K38" s="56" t="s">
        <v>296</v>
      </c>
      <c r="L38" s="39" t="s">
        <v>56</v>
      </c>
    </row>
    <row r="39" spans="1:12" ht="36" customHeight="1">
      <c r="A39" s="2">
        <v>60</v>
      </c>
      <c r="B39" s="157">
        <f>MAX($B$21:B38)+1</f>
        <v>29</v>
      </c>
      <c r="C39" s="66" t="s">
        <v>445</v>
      </c>
      <c r="D39" s="67" t="s">
        <v>67</v>
      </c>
      <c r="E39" s="39" t="s">
        <v>31</v>
      </c>
      <c r="F39" s="68">
        <v>1.6</v>
      </c>
      <c r="G39" s="58" t="s">
        <v>289</v>
      </c>
      <c r="H39" s="52" t="s">
        <v>64</v>
      </c>
      <c r="I39" s="166" t="s">
        <v>9</v>
      </c>
      <c r="J39" s="178">
        <v>0.8</v>
      </c>
      <c r="K39" s="151" t="s">
        <v>296</v>
      </c>
      <c r="L39" s="43" t="s">
        <v>193</v>
      </c>
    </row>
    <row r="40" spans="1:12" ht="52.5" customHeight="1">
      <c r="A40" s="2">
        <v>41</v>
      </c>
      <c r="B40" s="157">
        <f>MAX($B$21:B39)+1</f>
        <v>30</v>
      </c>
      <c r="C40" s="43" t="s">
        <v>450</v>
      </c>
      <c r="D40" s="23" t="s">
        <v>6</v>
      </c>
      <c r="E40" s="38" t="s">
        <v>130</v>
      </c>
      <c r="F40" s="40">
        <v>13.94</v>
      </c>
      <c r="G40" s="58" t="s">
        <v>252</v>
      </c>
      <c r="H40" s="23" t="s">
        <v>8</v>
      </c>
      <c r="I40" s="168" t="s">
        <v>11</v>
      </c>
      <c r="J40" s="180">
        <v>1.35</v>
      </c>
      <c r="K40" s="56" t="s">
        <v>296</v>
      </c>
      <c r="L40" s="39" t="s">
        <v>56</v>
      </c>
    </row>
    <row r="41" spans="1:12" ht="35.1" customHeight="1">
      <c r="A41" s="2">
        <v>42</v>
      </c>
      <c r="B41" s="23">
        <f>MAX($B$21:B40)+1</f>
        <v>31</v>
      </c>
      <c r="C41" s="43" t="s">
        <v>272</v>
      </c>
      <c r="D41" s="23" t="s">
        <v>66</v>
      </c>
      <c r="E41" s="38" t="s">
        <v>130</v>
      </c>
      <c r="F41" s="40">
        <v>10.85</v>
      </c>
      <c r="G41" s="71" t="s">
        <v>251</v>
      </c>
      <c r="H41" s="23" t="s">
        <v>158</v>
      </c>
      <c r="I41" s="168" t="s">
        <v>84</v>
      </c>
      <c r="J41" s="180">
        <v>0.6</v>
      </c>
      <c r="K41" s="56" t="s">
        <v>296</v>
      </c>
      <c r="L41" s="39" t="s">
        <v>193</v>
      </c>
    </row>
    <row r="42" spans="1:12" ht="35.1" customHeight="1">
      <c r="A42" s="2">
        <v>43</v>
      </c>
      <c r="B42" s="23">
        <f>MAX($B$21:B41)+1</f>
        <v>32</v>
      </c>
      <c r="C42" s="43" t="s">
        <v>451</v>
      </c>
      <c r="D42" s="23" t="s">
        <v>6</v>
      </c>
      <c r="E42" s="38" t="s">
        <v>130</v>
      </c>
      <c r="F42" s="40">
        <v>30.2</v>
      </c>
      <c r="G42" s="58" t="s">
        <v>242</v>
      </c>
      <c r="H42" s="23" t="s">
        <v>8</v>
      </c>
      <c r="I42" s="168" t="s">
        <v>11</v>
      </c>
      <c r="J42" s="180">
        <v>2</v>
      </c>
      <c r="K42" s="56" t="s">
        <v>296</v>
      </c>
      <c r="L42" s="39" t="s">
        <v>56</v>
      </c>
    </row>
    <row r="43" spans="1:12" ht="51" customHeight="1">
      <c r="A43" s="2">
        <v>45</v>
      </c>
      <c r="B43" s="153">
        <f>MAX($B$21:B42)+1</f>
        <v>33</v>
      </c>
      <c r="C43" s="39" t="s">
        <v>447</v>
      </c>
      <c r="D43" s="61" t="s">
        <v>65</v>
      </c>
      <c r="E43" s="39" t="s">
        <v>199</v>
      </c>
      <c r="F43" s="72">
        <v>38.9</v>
      </c>
      <c r="G43" s="42" t="s">
        <v>431</v>
      </c>
      <c r="H43" s="41" t="s">
        <v>432</v>
      </c>
      <c r="I43" s="164" t="s">
        <v>26</v>
      </c>
      <c r="J43" s="180">
        <v>6.34</v>
      </c>
      <c r="K43" s="56" t="s">
        <v>298</v>
      </c>
      <c r="L43" s="39" t="s">
        <v>75</v>
      </c>
    </row>
    <row r="44" spans="1:12" ht="39" customHeight="1">
      <c r="A44" s="2">
        <v>50</v>
      </c>
      <c r="B44" s="23">
        <f>MAX($B$21:B43)+1</f>
        <v>34</v>
      </c>
      <c r="C44" s="39" t="s">
        <v>504</v>
      </c>
      <c r="D44" s="41" t="s">
        <v>10</v>
      </c>
      <c r="E44" s="39" t="s">
        <v>199</v>
      </c>
      <c r="F44" s="60">
        <v>5.74</v>
      </c>
      <c r="G44" s="58" t="s">
        <v>266</v>
      </c>
      <c r="H44" s="41" t="s">
        <v>29</v>
      </c>
      <c r="I44" s="164" t="s">
        <v>26</v>
      </c>
      <c r="J44" s="180">
        <v>2.2999999999999998</v>
      </c>
      <c r="K44" s="56" t="s">
        <v>298</v>
      </c>
      <c r="L44" s="39" t="s">
        <v>75</v>
      </c>
    </row>
    <row r="45" spans="1:12" ht="39" customHeight="1">
      <c r="A45" s="2">
        <v>51</v>
      </c>
      <c r="B45" s="157">
        <f>MAX($B$21:B44)+1</f>
        <v>35</v>
      </c>
      <c r="C45" s="43" t="s">
        <v>446</v>
      </c>
      <c r="D45" s="23" t="s">
        <v>67</v>
      </c>
      <c r="E45" s="43" t="s">
        <v>195</v>
      </c>
      <c r="F45" s="60">
        <v>1.2</v>
      </c>
      <c r="G45" s="58" t="s">
        <v>444</v>
      </c>
      <c r="H45" s="23" t="s">
        <v>64</v>
      </c>
      <c r="I45" s="168" t="s">
        <v>9</v>
      </c>
      <c r="J45" s="180">
        <v>0.4</v>
      </c>
      <c r="K45" s="56" t="s">
        <v>213</v>
      </c>
      <c r="L45" s="39" t="s">
        <v>24</v>
      </c>
    </row>
    <row r="46" spans="1:12" s="2" customFormat="1" ht="29.25" customHeight="1">
      <c r="A46" s="2">
        <v>53</v>
      </c>
      <c r="B46" s="187" t="s">
        <v>166</v>
      </c>
      <c r="C46" s="188"/>
      <c r="D46" s="188"/>
      <c r="E46" s="31"/>
      <c r="F46" s="74">
        <f>SUM(F47:F51)</f>
        <v>57.96</v>
      </c>
      <c r="G46" s="75"/>
      <c r="H46" s="75"/>
      <c r="I46" s="171"/>
      <c r="J46" s="179">
        <v>10.4</v>
      </c>
      <c r="K46" s="24"/>
      <c r="L46" s="31"/>
    </row>
    <row r="47" spans="1:12" ht="36" customHeight="1">
      <c r="A47" s="2">
        <v>54</v>
      </c>
      <c r="B47" s="23">
        <f>MAX($B$21:B21)+1+B45</f>
        <v>36</v>
      </c>
      <c r="C47" s="43" t="s">
        <v>127</v>
      </c>
      <c r="D47" s="23" t="s">
        <v>67</v>
      </c>
      <c r="E47" s="43" t="s">
        <v>17</v>
      </c>
      <c r="F47" s="59">
        <v>1.33</v>
      </c>
      <c r="G47" s="58" t="s">
        <v>68</v>
      </c>
      <c r="H47" s="23" t="s">
        <v>64</v>
      </c>
      <c r="I47" s="168" t="s">
        <v>9</v>
      </c>
      <c r="J47" s="180">
        <v>0.5</v>
      </c>
      <c r="K47" s="157" t="s">
        <v>509</v>
      </c>
      <c r="L47" s="43" t="s">
        <v>15</v>
      </c>
    </row>
    <row r="48" spans="1:12" ht="36" customHeight="1">
      <c r="A48" s="2">
        <v>55</v>
      </c>
      <c r="B48" s="23">
        <f>MAX($B$46:B47)+1</f>
        <v>37</v>
      </c>
      <c r="C48" s="43" t="s">
        <v>203</v>
      </c>
      <c r="D48" s="23" t="s">
        <v>67</v>
      </c>
      <c r="E48" s="43" t="s">
        <v>17</v>
      </c>
      <c r="F48" s="63">
        <v>1.6</v>
      </c>
      <c r="G48" s="58" t="s">
        <v>280</v>
      </c>
      <c r="H48" s="23" t="s">
        <v>64</v>
      </c>
      <c r="I48" s="168" t="s">
        <v>9</v>
      </c>
      <c r="J48" s="180">
        <v>0.9</v>
      </c>
      <c r="K48" s="157" t="s">
        <v>509</v>
      </c>
      <c r="L48" s="43" t="s">
        <v>15</v>
      </c>
    </row>
    <row r="49" spans="1:12" ht="51.75" customHeight="1">
      <c r="A49" s="2">
        <v>95</v>
      </c>
      <c r="B49" s="23">
        <f>MAX($B$46:B48)+1</f>
        <v>38</v>
      </c>
      <c r="C49" s="43" t="s">
        <v>18</v>
      </c>
      <c r="D49" s="23" t="s">
        <v>67</v>
      </c>
      <c r="E49" s="43" t="s">
        <v>149</v>
      </c>
      <c r="F49" s="59">
        <v>0.54</v>
      </c>
      <c r="G49" s="58" t="s">
        <v>279</v>
      </c>
      <c r="H49" s="23" t="s">
        <v>64</v>
      </c>
      <c r="I49" s="168" t="s">
        <v>9</v>
      </c>
      <c r="J49" s="180">
        <v>0.28000000000000003</v>
      </c>
      <c r="K49" s="157" t="s">
        <v>509</v>
      </c>
      <c r="L49" s="43" t="s">
        <v>15</v>
      </c>
    </row>
    <row r="50" spans="1:12" ht="36" customHeight="1">
      <c r="A50" s="2">
        <v>56</v>
      </c>
      <c r="B50" s="23">
        <f>MAX($B$46:B49)+1</f>
        <v>39</v>
      </c>
      <c r="C50" s="39" t="s">
        <v>202</v>
      </c>
      <c r="D50" s="41" t="s">
        <v>6</v>
      </c>
      <c r="E50" s="39" t="s">
        <v>225</v>
      </c>
      <c r="F50" s="72">
        <v>39.700000000000003</v>
      </c>
      <c r="G50" s="42" t="s">
        <v>79</v>
      </c>
      <c r="H50" s="41" t="s">
        <v>8</v>
      </c>
      <c r="I50" s="168" t="s">
        <v>261</v>
      </c>
      <c r="J50" s="180">
        <v>8</v>
      </c>
      <c r="K50" s="56" t="s">
        <v>298</v>
      </c>
      <c r="L50" s="39" t="s">
        <v>75</v>
      </c>
    </row>
    <row r="51" spans="1:12" ht="37.5" customHeight="1">
      <c r="A51" s="2">
        <v>57</v>
      </c>
      <c r="B51" s="23">
        <f>MAX($B$46:B50)+1</f>
        <v>40</v>
      </c>
      <c r="C51" s="39" t="s">
        <v>452</v>
      </c>
      <c r="D51" s="61" t="s">
        <v>67</v>
      </c>
      <c r="E51" s="39" t="s">
        <v>47</v>
      </c>
      <c r="F51" s="60">
        <v>14.79</v>
      </c>
      <c r="G51" s="42" t="s">
        <v>78</v>
      </c>
      <c r="H51" s="41" t="s">
        <v>64</v>
      </c>
      <c r="I51" s="164" t="s">
        <v>9</v>
      </c>
      <c r="J51" s="180">
        <v>0.7</v>
      </c>
      <c r="K51" s="56" t="s">
        <v>298</v>
      </c>
      <c r="L51" s="39" t="s">
        <v>75</v>
      </c>
    </row>
    <row r="52" spans="1:12" s="2" customFormat="1" ht="29.25" customHeight="1">
      <c r="A52" s="2">
        <v>58</v>
      </c>
      <c r="B52" s="187" t="s">
        <v>265</v>
      </c>
      <c r="C52" s="188"/>
      <c r="D52" s="188"/>
      <c r="E52" s="31"/>
      <c r="F52" s="74">
        <f>SUM(F53:F64)</f>
        <v>100.03000000000002</v>
      </c>
      <c r="G52" s="74"/>
      <c r="H52" s="74"/>
      <c r="I52" s="172"/>
      <c r="J52" s="181">
        <v>30.5</v>
      </c>
      <c r="K52" s="24"/>
      <c r="L52" s="29"/>
    </row>
    <row r="53" spans="1:12" ht="35.25" customHeight="1">
      <c r="A53" s="2">
        <v>59</v>
      </c>
      <c r="B53" s="182">
        <f>MAX($B$21:B21)+1+B51</f>
        <v>41</v>
      </c>
      <c r="C53" s="77" t="s">
        <v>453</v>
      </c>
      <c r="D53" s="67" t="s">
        <v>65</v>
      </c>
      <c r="E53" s="39" t="s">
        <v>128</v>
      </c>
      <c r="F53" s="78">
        <v>22</v>
      </c>
      <c r="G53" s="42" t="s">
        <v>501</v>
      </c>
      <c r="H53" s="41" t="s">
        <v>8</v>
      </c>
      <c r="I53" s="164" t="s">
        <v>11</v>
      </c>
      <c r="J53" s="180">
        <v>6.8</v>
      </c>
      <c r="K53" s="56" t="s">
        <v>300</v>
      </c>
      <c r="L53" s="39" t="s">
        <v>287</v>
      </c>
    </row>
    <row r="54" spans="1:12" ht="33.75" customHeight="1">
      <c r="A54" s="2">
        <v>13</v>
      </c>
      <c r="B54" s="23">
        <f>MAX($B$52:B53)+1</f>
        <v>42</v>
      </c>
      <c r="C54" s="16" t="s">
        <v>271</v>
      </c>
      <c r="D54" s="154" t="s">
        <v>10</v>
      </c>
      <c r="E54" s="43" t="s">
        <v>20</v>
      </c>
      <c r="F54" s="40">
        <v>4.8600000000000003</v>
      </c>
      <c r="G54" s="38" t="s">
        <v>275</v>
      </c>
      <c r="H54" s="25" t="s">
        <v>29</v>
      </c>
      <c r="I54" s="163" t="s">
        <v>250</v>
      </c>
      <c r="J54" s="178">
        <v>1.4</v>
      </c>
      <c r="K54" s="157" t="s">
        <v>509</v>
      </c>
      <c r="L54" s="43" t="s">
        <v>15</v>
      </c>
    </row>
    <row r="55" spans="1:12" ht="36" customHeight="1">
      <c r="A55" s="2">
        <v>60</v>
      </c>
      <c r="B55" s="155">
        <f>MAX($B$52:B54)+1</f>
        <v>43</v>
      </c>
      <c r="C55" s="79" t="s">
        <v>133</v>
      </c>
      <c r="D55" s="41" t="s">
        <v>67</v>
      </c>
      <c r="E55" s="39" t="s">
        <v>82</v>
      </c>
      <c r="F55" s="70" t="s">
        <v>53</v>
      </c>
      <c r="G55" s="79" t="s">
        <v>83</v>
      </c>
      <c r="H55" s="81" t="s">
        <v>64</v>
      </c>
      <c r="I55" s="164" t="s">
        <v>9</v>
      </c>
      <c r="J55" s="178">
        <v>0.47</v>
      </c>
      <c r="K55" s="56" t="s">
        <v>301</v>
      </c>
      <c r="L55" s="39" t="s">
        <v>82</v>
      </c>
    </row>
    <row r="56" spans="1:12" ht="43.5" customHeight="1">
      <c r="A56" s="2">
        <v>61</v>
      </c>
      <c r="B56" s="156">
        <f>MAX($B$52:B55)+1</f>
        <v>44</v>
      </c>
      <c r="C56" s="43" t="s">
        <v>434</v>
      </c>
      <c r="D56" s="157" t="s">
        <v>6</v>
      </c>
      <c r="E56" s="43" t="s">
        <v>130</v>
      </c>
      <c r="F56" s="40">
        <v>18.53</v>
      </c>
      <c r="G56" s="58" t="s">
        <v>433</v>
      </c>
      <c r="H56" s="157" t="s">
        <v>8</v>
      </c>
      <c r="I56" s="168" t="s">
        <v>435</v>
      </c>
      <c r="J56" s="180">
        <v>4.0999999999999996</v>
      </c>
      <c r="K56" s="157" t="s">
        <v>209</v>
      </c>
      <c r="L56" s="43" t="s">
        <v>130</v>
      </c>
    </row>
    <row r="57" spans="1:12" ht="51" customHeight="1">
      <c r="A57" s="2">
        <v>65</v>
      </c>
      <c r="B57" s="156">
        <f>MAX($B$52:B56)+1</f>
        <v>45</v>
      </c>
      <c r="C57" s="49" t="s">
        <v>437</v>
      </c>
      <c r="D57" s="23"/>
      <c r="E57" s="43"/>
      <c r="F57" s="40">
        <v>26.89</v>
      </c>
      <c r="G57" s="43" t="s">
        <v>436</v>
      </c>
      <c r="H57" s="52" t="s">
        <v>8</v>
      </c>
      <c r="I57" s="166" t="s">
        <v>26</v>
      </c>
      <c r="J57" s="180">
        <v>7</v>
      </c>
      <c r="K57" s="157" t="s">
        <v>296</v>
      </c>
      <c r="L57" s="43" t="s">
        <v>31</v>
      </c>
    </row>
    <row r="58" spans="1:12" ht="33.75" customHeight="1">
      <c r="A58" s="2">
        <v>70</v>
      </c>
      <c r="B58" s="23">
        <f>MAX($B$52:B57)+1</f>
        <v>46</v>
      </c>
      <c r="C58" s="49" t="s">
        <v>315</v>
      </c>
      <c r="D58" s="23" t="s">
        <v>316</v>
      </c>
      <c r="E58" s="43" t="s">
        <v>176</v>
      </c>
      <c r="F58" s="57">
        <v>2.4300000000000002</v>
      </c>
      <c r="G58" s="43" t="s">
        <v>503</v>
      </c>
      <c r="H58" s="23" t="s">
        <v>64</v>
      </c>
      <c r="I58" s="168" t="s">
        <v>9</v>
      </c>
      <c r="J58" s="180">
        <v>0.36</v>
      </c>
      <c r="K58" s="157" t="s">
        <v>509</v>
      </c>
      <c r="L58" s="43" t="s">
        <v>176</v>
      </c>
    </row>
    <row r="59" spans="1:12" ht="39" customHeight="1">
      <c r="A59" s="2">
        <v>71</v>
      </c>
      <c r="B59" s="157">
        <f>MAX($B$52:B58)+1</f>
        <v>47</v>
      </c>
      <c r="C59" s="43" t="s">
        <v>438</v>
      </c>
      <c r="D59" s="23" t="s">
        <v>439</v>
      </c>
      <c r="E59" s="43" t="s">
        <v>16</v>
      </c>
      <c r="F59" s="40">
        <v>6.4</v>
      </c>
      <c r="G59" s="43" t="s">
        <v>440</v>
      </c>
      <c r="H59" s="41" t="s">
        <v>118</v>
      </c>
      <c r="I59" s="168" t="s">
        <v>439</v>
      </c>
      <c r="J59" s="180">
        <v>2.65</v>
      </c>
      <c r="K59" s="157" t="s">
        <v>317</v>
      </c>
      <c r="L59" s="43" t="s">
        <v>16</v>
      </c>
    </row>
    <row r="60" spans="1:12" s="3" customFormat="1" ht="93.75" customHeight="1">
      <c r="A60" s="2">
        <v>76</v>
      </c>
      <c r="B60" s="157">
        <f>MAX($B$52:B59)+1</f>
        <v>48</v>
      </c>
      <c r="C60" s="43" t="s">
        <v>441</v>
      </c>
      <c r="D60" s="23" t="s">
        <v>10</v>
      </c>
      <c r="E60" s="43" t="s">
        <v>16</v>
      </c>
      <c r="F60" s="40">
        <v>11</v>
      </c>
      <c r="G60" s="43" t="s">
        <v>442</v>
      </c>
      <c r="H60" s="41" t="s">
        <v>318</v>
      </c>
      <c r="I60" s="168" t="s">
        <v>443</v>
      </c>
      <c r="J60" s="180">
        <v>4.28</v>
      </c>
      <c r="K60" s="56" t="s">
        <v>317</v>
      </c>
      <c r="L60" s="43" t="s">
        <v>16</v>
      </c>
    </row>
    <row r="61" spans="1:12" ht="39.75" customHeight="1">
      <c r="A61" s="2">
        <v>84</v>
      </c>
      <c r="B61" s="23">
        <f>MAX($B$52:B60)+1</f>
        <v>49</v>
      </c>
      <c r="C61" s="39" t="s">
        <v>51</v>
      </c>
      <c r="D61" s="41" t="s">
        <v>10</v>
      </c>
      <c r="E61" s="39" t="s">
        <v>199</v>
      </c>
      <c r="F61" s="72">
        <v>3.6</v>
      </c>
      <c r="G61" s="42" t="s">
        <v>322</v>
      </c>
      <c r="H61" s="41" t="s">
        <v>29</v>
      </c>
      <c r="I61" s="164" t="s">
        <v>21</v>
      </c>
      <c r="J61" s="180">
        <v>1.2</v>
      </c>
      <c r="K61" s="56" t="s">
        <v>323</v>
      </c>
      <c r="L61" s="39" t="s">
        <v>321</v>
      </c>
    </row>
    <row r="62" spans="1:12" ht="37.5" customHeight="1">
      <c r="A62" s="2">
        <v>85</v>
      </c>
      <c r="B62" s="151">
        <f>MAX($B$52:B61)+1</f>
        <v>50</v>
      </c>
      <c r="C62" s="105" t="s">
        <v>220</v>
      </c>
      <c r="D62" s="151" t="s">
        <v>10</v>
      </c>
      <c r="E62" s="43" t="s">
        <v>7</v>
      </c>
      <c r="F62" s="40">
        <v>0.42</v>
      </c>
      <c r="G62" s="43" t="s">
        <v>257</v>
      </c>
      <c r="H62" s="151" t="s">
        <v>155</v>
      </c>
      <c r="I62" s="168" t="s">
        <v>11</v>
      </c>
      <c r="J62" s="180">
        <v>0.3</v>
      </c>
      <c r="K62" s="151" t="s">
        <v>209</v>
      </c>
      <c r="L62" s="152" t="s">
        <v>269</v>
      </c>
    </row>
    <row r="63" spans="1:12" ht="36" customHeight="1">
      <c r="A63" s="2">
        <v>88</v>
      </c>
      <c r="B63" s="151">
        <f>MAX($B$52:B62)+1</f>
        <v>51</v>
      </c>
      <c r="C63" s="43" t="s">
        <v>19</v>
      </c>
      <c r="D63" s="23" t="s">
        <v>316</v>
      </c>
      <c r="E63" s="43" t="s">
        <v>15</v>
      </c>
      <c r="F63" s="40">
        <v>3</v>
      </c>
      <c r="G63" s="58" t="s">
        <v>324</v>
      </c>
      <c r="H63" s="25" t="s">
        <v>119</v>
      </c>
      <c r="I63" s="168" t="s">
        <v>9</v>
      </c>
      <c r="J63" s="180">
        <v>1</v>
      </c>
      <c r="K63" s="157" t="s">
        <v>509</v>
      </c>
      <c r="L63" s="43" t="s">
        <v>15</v>
      </c>
    </row>
    <row r="64" spans="1:12" s="9" customFormat="1" ht="36" customHeight="1">
      <c r="A64" s="2">
        <v>89</v>
      </c>
      <c r="B64" s="23">
        <f>MAX($B$52:B63)+1</f>
        <v>52</v>
      </c>
      <c r="C64" s="65" t="s">
        <v>326</v>
      </c>
      <c r="D64" s="23" t="s">
        <v>316</v>
      </c>
      <c r="E64" s="43" t="s">
        <v>186</v>
      </c>
      <c r="F64" s="40">
        <v>0.9</v>
      </c>
      <c r="G64" s="58" t="s">
        <v>327</v>
      </c>
      <c r="H64" s="25" t="s">
        <v>119</v>
      </c>
      <c r="I64" s="168" t="s">
        <v>316</v>
      </c>
      <c r="J64" s="180">
        <v>0.9</v>
      </c>
      <c r="K64" s="56" t="s">
        <v>314</v>
      </c>
      <c r="L64" s="43" t="s">
        <v>56</v>
      </c>
    </row>
    <row r="65" spans="1:12" s="2" customFormat="1" ht="29.25" customHeight="1">
      <c r="A65" s="2">
        <v>92</v>
      </c>
      <c r="B65" s="187" t="s">
        <v>328</v>
      </c>
      <c r="C65" s="188"/>
      <c r="D65" s="188"/>
      <c r="E65" s="31"/>
      <c r="F65" s="84">
        <f>SUM(F66:F109)</f>
        <v>2249.83</v>
      </c>
      <c r="G65" s="84"/>
      <c r="H65" s="84"/>
      <c r="I65" s="173"/>
      <c r="J65" s="181">
        <v>269.39999999999998</v>
      </c>
      <c r="K65" s="24"/>
      <c r="L65" s="31"/>
    </row>
    <row r="66" spans="1:12" ht="47.25" customHeight="1">
      <c r="A66" s="2">
        <v>93</v>
      </c>
      <c r="B66" s="23">
        <f>MAX($B$65:B65)+1+B64</f>
        <v>53</v>
      </c>
      <c r="C66" s="85" t="s">
        <v>54</v>
      </c>
      <c r="D66" s="80" t="s">
        <v>320</v>
      </c>
      <c r="E66" s="86" t="s">
        <v>329</v>
      </c>
      <c r="F66" s="40">
        <v>5</v>
      </c>
      <c r="G66" s="79" t="s">
        <v>330</v>
      </c>
      <c r="H66" s="80" t="s">
        <v>116</v>
      </c>
      <c r="I66" s="174" t="s">
        <v>319</v>
      </c>
      <c r="J66" s="178">
        <v>2</v>
      </c>
      <c r="K66" s="157" t="s">
        <v>509</v>
      </c>
      <c r="L66" s="79" t="s">
        <v>55</v>
      </c>
    </row>
    <row r="67" spans="1:12" ht="51.75" customHeight="1">
      <c r="A67" s="2">
        <v>94</v>
      </c>
      <c r="B67" s="23">
        <f>MAX($B$65:B66)+1</f>
        <v>54</v>
      </c>
      <c r="C67" s="85" t="s">
        <v>425</v>
      </c>
      <c r="D67" s="80" t="s">
        <v>10</v>
      </c>
      <c r="E67" s="79" t="s">
        <v>331</v>
      </c>
      <c r="F67" s="40">
        <v>2</v>
      </c>
      <c r="G67" s="88" t="s">
        <v>332</v>
      </c>
      <c r="H67" s="80" t="s">
        <v>333</v>
      </c>
      <c r="I67" s="174" t="s">
        <v>319</v>
      </c>
      <c r="J67" s="178">
        <v>0.1</v>
      </c>
      <c r="K67" s="157" t="s">
        <v>509</v>
      </c>
      <c r="L67" s="79" t="s">
        <v>55</v>
      </c>
    </row>
    <row r="68" spans="1:12" ht="47.25" customHeight="1">
      <c r="A68" s="2">
        <v>96</v>
      </c>
      <c r="B68" s="23">
        <f>MAX($B$65:B67)+1</f>
        <v>55</v>
      </c>
      <c r="C68" s="46" t="s">
        <v>334</v>
      </c>
      <c r="D68" s="41" t="s">
        <v>316</v>
      </c>
      <c r="E68" s="39" t="s">
        <v>335</v>
      </c>
      <c r="F68" s="40">
        <v>0.13</v>
      </c>
      <c r="G68" s="38" t="s">
        <v>336</v>
      </c>
      <c r="H68" s="25" t="s">
        <v>119</v>
      </c>
      <c r="I68" s="163" t="s">
        <v>9</v>
      </c>
      <c r="J68" s="178">
        <v>0.1</v>
      </c>
      <c r="K68" s="157" t="s">
        <v>509</v>
      </c>
      <c r="L68" s="43" t="s">
        <v>15</v>
      </c>
    </row>
    <row r="69" spans="1:12" ht="45.75" customHeight="1">
      <c r="A69" s="2">
        <v>97</v>
      </c>
      <c r="B69" s="23">
        <f>MAX($B$65:B68)+1</f>
        <v>56</v>
      </c>
      <c r="C69" s="58" t="s">
        <v>337</v>
      </c>
      <c r="D69" s="23" t="s">
        <v>316</v>
      </c>
      <c r="E69" s="39" t="s">
        <v>338</v>
      </c>
      <c r="F69" s="40">
        <v>4.5</v>
      </c>
      <c r="G69" s="39" t="s">
        <v>339</v>
      </c>
      <c r="H69" s="41" t="s">
        <v>118</v>
      </c>
      <c r="I69" s="164" t="s">
        <v>9</v>
      </c>
      <c r="J69" s="178">
        <v>3</v>
      </c>
      <c r="K69" s="157" t="s">
        <v>509</v>
      </c>
      <c r="L69" s="43" t="s">
        <v>15</v>
      </c>
    </row>
    <row r="70" spans="1:12" ht="34.5" customHeight="1">
      <c r="A70" s="2">
        <v>98</v>
      </c>
      <c r="B70" s="23">
        <f>MAX($B$65:B69)+1</f>
        <v>57</v>
      </c>
      <c r="C70" s="58" t="s">
        <v>454</v>
      </c>
      <c r="D70" s="23" t="s">
        <v>316</v>
      </c>
      <c r="E70" s="39" t="s">
        <v>340</v>
      </c>
      <c r="F70" s="40">
        <v>5</v>
      </c>
      <c r="G70" s="39" t="s">
        <v>341</v>
      </c>
      <c r="H70" s="41" t="s">
        <v>64</v>
      </c>
      <c r="I70" s="164" t="s">
        <v>9</v>
      </c>
      <c r="J70" s="178">
        <v>3</v>
      </c>
      <c r="K70" s="157" t="s">
        <v>509</v>
      </c>
      <c r="L70" s="43" t="s">
        <v>15</v>
      </c>
    </row>
    <row r="71" spans="1:12" ht="34.5" customHeight="1">
      <c r="A71" s="2">
        <v>99</v>
      </c>
      <c r="B71" s="23">
        <f>MAX($B$65:B70)+1</f>
        <v>58</v>
      </c>
      <c r="C71" s="46" t="s">
        <v>342</v>
      </c>
      <c r="D71" s="41" t="s">
        <v>316</v>
      </c>
      <c r="E71" s="39" t="s">
        <v>343</v>
      </c>
      <c r="F71" s="40">
        <v>0.78</v>
      </c>
      <c r="G71" s="38" t="s">
        <v>344</v>
      </c>
      <c r="H71" s="25" t="s">
        <v>64</v>
      </c>
      <c r="I71" s="163" t="s">
        <v>345</v>
      </c>
      <c r="J71" s="178">
        <v>0.6</v>
      </c>
      <c r="K71" s="157" t="s">
        <v>509</v>
      </c>
      <c r="L71" s="43" t="s">
        <v>15</v>
      </c>
    </row>
    <row r="72" spans="1:12" ht="34.5" customHeight="1">
      <c r="A72" s="2">
        <v>100</v>
      </c>
      <c r="B72" s="23">
        <f>MAX($B$65:B71)+1</f>
        <v>59</v>
      </c>
      <c r="C72" s="58" t="s">
        <v>426</v>
      </c>
      <c r="D72" s="23" t="s">
        <v>10</v>
      </c>
      <c r="E72" s="39" t="s">
        <v>346</v>
      </c>
      <c r="F72" s="40">
        <v>25</v>
      </c>
      <c r="G72" s="39" t="s">
        <v>347</v>
      </c>
      <c r="H72" s="41" t="s">
        <v>318</v>
      </c>
      <c r="I72" s="164" t="s">
        <v>22</v>
      </c>
      <c r="J72" s="178">
        <v>6</v>
      </c>
      <c r="K72" s="157" t="s">
        <v>509</v>
      </c>
      <c r="L72" s="43" t="s">
        <v>15</v>
      </c>
    </row>
    <row r="73" spans="1:12" ht="34.5" customHeight="1">
      <c r="A73" s="2">
        <v>102</v>
      </c>
      <c r="B73" s="23">
        <f>MAX($B$65:B72)+1</f>
        <v>60</v>
      </c>
      <c r="C73" s="90" t="s">
        <v>348</v>
      </c>
      <c r="D73" s="91" t="s">
        <v>10</v>
      </c>
      <c r="E73" s="39" t="s">
        <v>349</v>
      </c>
      <c r="F73" s="40">
        <v>0.6</v>
      </c>
      <c r="G73" s="38" t="s">
        <v>350</v>
      </c>
      <c r="H73" s="25" t="s">
        <v>29</v>
      </c>
      <c r="I73" s="163" t="s">
        <v>11</v>
      </c>
      <c r="J73" s="178">
        <v>0.4</v>
      </c>
      <c r="K73" s="157" t="s">
        <v>509</v>
      </c>
      <c r="L73" s="43" t="s">
        <v>15</v>
      </c>
    </row>
    <row r="74" spans="1:12" ht="34.5" customHeight="1">
      <c r="A74" s="2">
        <v>103</v>
      </c>
      <c r="B74" s="23">
        <f>MAX($B$65:B73)+1</f>
        <v>61</v>
      </c>
      <c r="C74" s="58" t="s">
        <v>351</v>
      </c>
      <c r="D74" s="23" t="s">
        <v>10</v>
      </c>
      <c r="E74" s="39" t="s">
        <v>352</v>
      </c>
      <c r="F74" s="40">
        <v>0.7</v>
      </c>
      <c r="G74" s="39" t="s">
        <v>353</v>
      </c>
      <c r="H74" s="41" t="s">
        <v>354</v>
      </c>
      <c r="I74" s="164" t="s">
        <v>11</v>
      </c>
      <c r="J74" s="178">
        <v>0.5</v>
      </c>
      <c r="K74" s="157" t="s">
        <v>509</v>
      </c>
      <c r="L74" s="43" t="s">
        <v>15</v>
      </c>
    </row>
    <row r="75" spans="1:12" ht="34.5" customHeight="1">
      <c r="A75" s="2">
        <v>105</v>
      </c>
      <c r="B75" s="23">
        <f>MAX($B$65:B74)+1</f>
        <v>62</v>
      </c>
      <c r="C75" s="90" t="s">
        <v>355</v>
      </c>
      <c r="D75" s="91" t="s">
        <v>6</v>
      </c>
      <c r="E75" s="39" t="s">
        <v>356</v>
      </c>
      <c r="F75" s="40">
        <v>0.4</v>
      </c>
      <c r="G75" s="39" t="s">
        <v>357</v>
      </c>
      <c r="H75" s="41" t="s">
        <v>64</v>
      </c>
      <c r="I75" s="164" t="s">
        <v>11</v>
      </c>
      <c r="J75" s="178">
        <v>0.1</v>
      </c>
      <c r="K75" s="157" t="s">
        <v>509</v>
      </c>
      <c r="L75" s="43" t="s">
        <v>15</v>
      </c>
    </row>
    <row r="76" spans="1:12" customFormat="1" ht="34.5" customHeight="1">
      <c r="A76" s="2"/>
      <c r="B76" s="23">
        <f>MAX($B$65:B75)+1</f>
        <v>63</v>
      </c>
      <c r="C76" s="90" t="s">
        <v>358</v>
      </c>
      <c r="D76" s="23" t="s">
        <v>10</v>
      </c>
      <c r="E76" s="39" t="s">
        <v>359</v>
      </c>
      <c r="F76" s="40">
        <v>3.5</v>
      </c>
      <c r="G76" s="43" t="s">
        <v>258</v>
      </c>
      <c r="H76" s="23" t="s">
        <v>318</v>
      </c>
      <c r="I76" s="168" t="s">
        <v>11</v>
      </c>
      <c r="J76" s="180">
        <v>0.2</v>
      </c>
      <c r="K76" s="157" t="s">
        <v>509</v>
      </c>
      <c r="L76" s="43" t="s">
        <v>15</v>
      </c>
    </row>
    <row r="77" spans="1:12" customFormat="1" ht="34.5" customHeight="1">
      <c r="A77" s="2"/>
      <c r="B77" s="23">
        <f>MAX($B$65:B76)+1</f>
        <v>64</v>
      </c>
      <c r="C77" s="90" t="s">
        <v>360</v>
      </c>
      <c r="D77" s="23" t="s">
        <v>10</v>
      </c>
      <c r="E77" s="39" t="s">
        <v>361</v>
      </c>
      <c r="F77" s="40">
        <v>3.5</v>
      </c>
      <c r="G77" s="43" t="s">
        <v>258</v>
      </c>
      <c r="H77" s="23" t="s">
        <v>318</v>
      </c>
      <c r="I77" s="168" t="s">
        <v>11</v>
      </c>
      <c r="J77" s="180">
        <v>0.2</v>
      </c>
      <c r="K77" s="157" t="s">
        <v>509</v>
      </c>
      <c r="L77" s="43" t="s">
        <v>15</v>
      </c>
    </row>
    <row r="78" spans="1:12" customFormat="1" ht="34.5" customHeight="1">
      <c r="A78" s="2"/>
      <c r="B78" s="23">
        <f>MAX($B$65:B77)+1</f>
        <v>65</v>
      </c>
      <c r="C78" s="90" t="s">
        <v>362</v>
      </c>
      <c r="D78" s="23" t="s">
        <v>10</v>
      </c>
      <c r="E78" s="39" t="s">
        <v>363</v>
      </c>
      <c r="F78" s="40">
        <v>3</v>
      </c>
      <c r="G78" s="43" t="s">
        <v>258</v>
      </c>
      <c r="H78" s="23" t="s">
        <v>318</v>
      </c>
      <c r="I78" s="168" t="s">
        <v>11</v>
      </c>
      <c r="J78" s="180">
        <v>0.2</v>
      </c>
      <c r="K78" s="157" t="s">
        <v>509</v>
      </c>
      <c r="L78" s="43" t="s">
        <v>15</v>
      </c>
    </row>
    <row r="79" spans="1:12" ht="36" customHeight="1">
      <c r="A79" s="2">
        <v>106</v>
      </c>
      <c r="B79" s="23">
        <f>MAX($B$65:B78)+1</f>
        <v>66</v>
      </c>
      <c r="C79" s="43" t="s">
        <v>364</v>
      </c>
      <c r="D79" s="23" t="s">
        <v>316</v>
      </c>
      <c r="E79" s="43" t="s">
        <v>366</v>
      </c>
      <c r="F79" s="40">
        <v>0.4</v>
      </c>
      <c r="G79" s="43" t="s">
        <v>367</v>
      </c>
      <c r="H79" s="23" t="s">
        <v>64</v>
      </c>
      <c r="I79" s="168" t="s">
        <v>9</v>
      </c>
      <c r="J79" s="178">
        <v>0.2</v>
      </c>
      <c r="K79" s="157" t="s">
        <v>509</v>
      </c>
      <c r="L79" s="43" t="s">
        <v>365</v>
      </c>
    </row>
    <row r="80" spans="1:12" ht="51.75" customHeight="1">
      <c r="A80" s="2">
        <v>108</v>
      </c>
      <c r="B80" s="23">
        <f>MAX($B$65:B79)+1</f>
        <v>67</v>
      </c>
      <c r="C80" s="22" t="s">
        <v>368</v>
      </c>
      <c r="D80" s="23" t="s">
        <v>10</v>
      </c>
      <c r="E80" s="43" t="s">
        <v>369</v>
      </c>
      <c r="F80" s="40">
        <v>20</v>
      </c>
      <c r="G80" s="43" t="s">
        <v>370</v>
      </c>
      <c r="H80" s="23" t="s">
        <v>116</v>
      </c>
      <c r="I80" s="168" t="s">
        <v>22</v>
      </c>
      <c r="J80" s="178">
        <v>1</v>
      </c>
      <c r="K80" s="56" t="s">
        <v>371</v>
      </c>
      <c r="L80" s="43" t="s">
        <v>130</v>
      </c>
    </row>
    <row r="81" spans="1:12" ht="34.5" customHeight="1">
      <c r="A81" s="2">
        <v>109</v>
      </c>
      <c r="B81" s="23">
        <f>MAX($B$65:B80)+1</f>
        <v>68</v>
      </c>
      <c r="C81" s="43" t="s">
        <v>277</v>
      </c>
      <c r="D81" s="23" t="s">
        <v>10</v>
      </c>
      <c r="E81" s="43" t="s">
        <v>373</v>
      </c>
      <c r="F81" s="62">
        <v>15</v>
      </c>
      <c r="G81" s="43" t="s">
        <v>374</v>
      </c>
      <c r="H81" s="23" t="s">
        <v>116</v>
      </c>
      <c r="I81" s="168" t="s">
        <v>21</v>
      </c>
      <c r="J81" s="178">
        <v>5</v>
      </c>
      <c r="K81" s="56" t="s">
        <v>375</v>
      </c>
      <c r="L81" s="43" t="s">
        <v>372</v>
      </c>
    </row>
    <row r="82" spans="1:12" ht="34.5" customHeight="1">
      <c r="A82" s="2">
        <v>110</v>
      </c>
      <c r="B82" s="23">
        <f>MAX($B$65:B81)+1</f>
        <v>69</v>
      </c>
      <c r="C82" s="46" t="s">
        <v>455</v>
      </c>
      <c r="D82" s="41" t="s">
        <v>6</v>
      </c>
      <c r="E82" s="39" t="s">
        <v>376</v>
      </c>
      <c r="F82" s="60">
        <v>6.36</v>
      </c>
      <c r="G82" s="39" t="s">
        <v>377</v>
      </c>
      <c r="H82" s="23" t="s">
        <v>48</v>
      </c>
      <c r="I82" s="175" t="s">
        <v>49</v>
      </c>
      <c r="J82" s="178">
        <v>1.5</v>
      </c>
      <c r="K82" s="56" t="s">
        <v>375</v>
      </c>
      <c r="L82" s="39" t="s">
        <v>372</v>
      </c>
    </row>
    <row r="83" spans="1:12" ht="34.5" customHeight="1">
      <c r="A83" s="2">
        <v>111</v>
      </c>
      <c r="B83" s="23">
        <f>MAX($B$65:B82)+1</f>
        <v>70</v>
      </c>
      <c r="C83" s="46" t="s">
        <v>456</v>
      </c>
      <c r="D83" s="41" t="s">
        <v>6</v>
      </c>
      <c r="E83" s="39" t="s">
        <v>378</v>
      </c>
      <c r="F83" s="72">
        <v>7.8</v>
      </c>
      <c r="G83" s="88" t="s">
        <v>379</v>
      </c>
      <c r="H83" s="23" t="s">
        <v>8</v>
      </c>
      <c r="I83" s="164" t="s">
        <v>26</v>
      </c>
      <c r="J83" s="178">
        <v>2</v>
      </c>
      <c r="K83" s="56" t="s">
        <v>375</v>
      </c>
      <c r="L83" s="39" t="s">
        <v>372</v>
      </c>
    </row>
    <row r="84" spans="1:12" ht="34.5" customHeight="1">
      <c r="A84" s="2">
        <v>112</v>
      </c>
      <c r="B84" s="23">
        <f>MAX($B$65:B83)+1</f>
        <v>71</v>
      </c>
      <c r="C84" s="46" t="s">
        <v>50</v>
      </c>
      <c r="D84" s="41" t="s">
        <v>6</v>
      </c>
      <c r="E84" s="93" t="s">
        <v>380</v>
      </c>
      <c r="F84" s="72">
        <v>4.5</v>
      </c>
      <c r="G84" s="39" t="s">
        <v>381</v>
      </c>
      <c r="H84" s="41" t="s">
        <v>48</v>
      </c>
      <c r="I84" s="164" t="s">
        <v>26</v>
      </c>
      <c r="J84" s="178">
        <v>0.5</v>
      </c>
      <c r="K84" s="56" t="s">
        <v>375</v>
      </c>
      <c r="L84" s="39" t="s">
        <v>372</v>
      </c>
    </row>
    <row r="85" spans="1:12" ht="34.5" customHeight="1">
      <c r="A85" s="2">
        <v>113</v>
      </c>
      <c r="B85" s="23">
        <f>MAX($B$65:B84)+1</f>
        <v>72</v>
      </c>
      <c r="C85" s="46" t="s">
        <v>457</v>
      </c>
      <c r="D85" s="41" t="s">
        <v>6</v>
      </c>
      <c r="E85" s="39" t="s">
        <v>382</v>
      </c>
      <c r="F85" s="60">
        <v>3.35</v>
      </c>
      <c r="G85" s="39" t="s">
        <v>383</v>
      </c>
      <c r="H85" s="23" t="s">
        <v>8</v>
      </c>
      <c r="I85" s="164" t="s">
        <v>26</v>
      </c>
      <c r="J85" s="178">
        <v>0.6</v>
      </c>
      <c r="K85" s="56" t="s">
        <v>375</v>
      </c>
      <c r="L85" s="39" t="s">
        <v>372</v>
      </c>
    </row>
    <row r="86" spans="1:12" ht="34.5" customHeight="1">
      <c r="A86" s="2">
        <v>114</v>
      </c>
      <c r="B86" s="23">
        <f>MAX($B$65:B85)+1</f>
        <v>73</v>
      </c>
      <c r="C86" s="46" t="s">
        <v>458</v>
      </c>
      <c r="D86" s="41" t="s">
        <v>6</v>
      </c>
      <c r="E86" s="39" t="s">
        <v>384</v>
      </c>
      <c r="F86" s="60">
        <v>3.35</v>
      </c>
      <c r="G86" s="39" t="s">
        <v>385</v>
      </c>
      <c r="H86" s="23" t="s">
        <v>8</v>
      </c>
      <c r="I86" s="164" t="s">
        <v>26</v>
      </c>
      <c r="J86" s="178">
        <v>0.75</v>
      </c>
      <c r="K86" s="56" t="s">
        <v>375</v>
      </c>
      <c r="L86" s="39" t="s">
        <v>372</v>
      </c>
    </row>
    <row r="87" spans="1:12" ht="34.5" customHeight="1">
      <c r="A87" s="2">
        <v>115</v>
      </c>
      <c r="B87" s="23">
        <f>MAX($B$65:B86)+1</f>
        <v>74</v>
      </c>
      <c r="C87" s="46" t="s">
        <v>459</v>
      </c>
      <c r="D87" s="41" t="s">
        <v>6</v>
      </c>
      <c r="E87" s="39" t="s">
        <v>386</v>
      </c>
      <c r="F87" s="94">
        <v>2</v>
      </c>
      <c r="G87" s="39" t="s">
        <v>387</v>
      </c>
      <c r="H87" s="23" t="s">
        <v>8</v>
      </c>
      <c r="I87" s="164" t="s">
        <v>26</v>
      </c>
      <c r="J87" s="178">
        <v>0.3</v>
      </c>
      <c r="K87" s="56" t="s">
        <v>375</v>
      </c>
      <c r="L87" s="39" t="s">
        <v>372</v>
      </c>
    </row>
    <row r="88" spans="1:12" ht="34.5" customHeight="1">
      <c r="A88" s="2">
        <v>116</v>
      </c>
      <c r="B88" s="23">
        <f>MAX($B$65:B87)+1</f>
        <v>75</v>
      </c>
      <c r="C88" s="46" t="s">
        <v>460</v>
      </c>
      <c r="D88" s="41" t="s">
        <v>6</v>
      </c>
      <c r="E88" s="39" t="s">
        <v>388</v>
      </c>
      <c r="F88" s="72">
        <v>8.3000000000000007</v>
      </c>
      <c r="G88" s="39" t="s">
        <v>389</v>
      </c>
      <c r="H88" s="41" t="s">
        <v>48</v>
      </c>
      <c r="I88" s="164" t="s">
        <v>26</v>
      </c>
      <c r="J88" s="178">
        <v>1.8</v>
      </c>
      <c r="K88" s="56" t="s">
        <v>375</v>
      </c>
      <c r="L88" s="39" t="s">
        <v>372</v>
      </c>
    </row>
    <row r="89" spans="1:12" ht="34.5" customHeight="1">
      <c r="A89" s="2">
        <v>117</v>
      </c>
      <c r="B89" s="23">
        <f>MAX($B$65:B88)+1</f>
        <v>76</v>
      </c>
      <c r="C89" s="46" t="s">
        <v>461</v>
      </c>
      <c r="D89" s="41" t="s">
        <v>6</v>
      </c>
      <c r="E89" s="39" t="s">
        <v>390</v>
      </c>
      <c r="F89" s="94">
        <v>5</v>
      </c>
      <c r="G89" s="39" t="s">
        <v>391</v>
      </c>
      <c r="H89" s="23" t="s">
        <v>8</v>
      </c>
      <c r="I89" s="164" t="s">
        <v>26</v>
      </c>
      <c r="J89" s="178">
        <v>0.7</v>
      </c>
      <c r="K89" s="56" t="s">
        <v>375</v>
      </c>
      <c r="L89" s="39" t="s">
        <v>372</v>
      </c>
    </row>
    <row r="90" spans="1:12" ht="34.5" customHeight="1">
      <c r="A90" s="2"/>
      <c r="B90" s="23">
        <f>MAX($B$65:B89)+1</f>
        <v>77</v>
      </c>
      <c r="C90" s="46" t="s">
        <v>462</v>
      </c>
      <c r="D90" s="41" t="s">
        <v>392</v>
      </c>
      <c r="E90" s="39" t="s">
        <v>393</v>
      </c>
      <c r="F90" s="94">
        <v>3</v>
      </c>
      <c r="G90" s="39" t="s">
        <v>394</v>
      </c>
      <c r="H90" s="23" t="s">
        <v>102</v>
      </c>
      <c r="I90" s="164" t="s">
        <v>395</v>
      </c>
      <c r="J90" s="178">
        <v>1</v>
      </c>
      <c r="K90" s="56" t="s">
        <v>375</v>
      </c>
      <c r="L90" s="39" t="s">
        <v>372</v>
      </c>
    </row>
    <row r="91" spans="1:12" ht="34.5" customHeight="1">
      <c r="A91" s="2">
        <v>118</v>
      </c>
      <c r="B91" s="23">
        <f>MAX($B$65:B90)+1</f>
        <v>78</v>
      </c>
      <c r="C91" s="46" t="s">
        <v>13</v>
      </c>
      <c r="D91" s="41" t="s">
        <v>396</v>
      </c>
      <c r="E91" s="39" t="s">
        <v>398</v>
      </c>
      <c r="F91" s="40">
        <v>19</v>
      </c>
      <c r="G91" s="39" t="s">
        <v>399</v>
      </c>
      <c r="H91" s="41" t="s">
        <v>48</v>
      </c>
      <c r="I91" s="164" t="s">
        <v>400</v>
      </c>
      <c r="J91" s="178">
        <v>1.5</v>
      </c>
      <c r="K91" s="56" t="s">
        <v>401</v>
      </c>
      <c r="L91" s="39" t="s">
        <v>397</v>
      </c>
    </row>
    <row r="92" spans="1:12" ht="34.5" customHeight="1">
      <c r="A92" s="2">
        <v>119</v>
      </c>
      <c r="B92" s="23">
        <f>MAX($B$65:B91)+1</f>
        <v>79</v>
      </c>
      <c r="C92" s="58" t="s">
        <v>42</v>
      </c>
      <c r="D92" s="23" t="s">
        <v>10</v>
      </c>
      <c r="E92" s="43" t="s">
        <v>43</v>
      </c>
      <c r="F92" s="40">
        <v>50</v>
      </c>
      <c r="G92" s="43" t="s">
        <v>113</v>
      </c>
      <c r="H92" s="23" t="s">
        <v>102</v>
      </c>
      <c r="I92" s="168" t="s">
        <v>21</v>
      </c>
      <c r="J92" s="178">
        <v>17</v>
      </c>
      <c r="K92" s="56" t="s">
        <v>325</v>
      </c>
      <c r="L92" s="43" t="s">
        <v>130</v>
      </c>
    </row>
    <row r="93" spans="1:12" ht="34.5" customHeight="1">
      <c r="A93" s="2">
        <v>120</v>
      </c>
      <c r="B93" s="23">
        <f>MAX($B$65:B92)+1</f>
        <v>80</v>
      </c>
      <c r="C93" s="39" t="s">
        <v>32</v>
      </c>
      <c r="D93" s="41" t="s">
        <v>10</v>
      </c>
      <c r="E93" s="39" t="s">
        <v>33</v>
      </c>
      <c r="F93" s="70" t="s">
        <v>34</v>
      </c>
      <c r="G93" s="39" t="s">
        <v>402</v>
      </c>
      <c r="H93" s="41" t="s">
        <v>29</v>
      </c>
      <c r="I93" s="164" t="s">
        <v>22</v>
      </c>
      <c r="J93" s="178">
        <v>1</v>
      </c>
      <c r="K93" s="56" t="s">
        <v>209</v>
      </c>
      <c r="L93" s="43" t="s">
        <v>130</v>
      </c>
    </row>
    <row r="94" spans="1:12" ht="34.5" customHeight="1">
      <c r="A94" s="2">
        <v>121</v>
      </c>
      <c r="B94" s="23">
        <f>MAX($B$65:B93)+1</f>
        <v>81</v>
      </c>
      <c r="C94" s="58" t="s">
        <v>463</v>
      </c>
      <c r="D94" s="23" t="s">
        <v>10</v>
      </c>
      <c r="E94" s="43" t="s">
        <v>44</v>
      </c>
      <c r="F94" s="40">
        <v>32</v>
      </c>
      <c r="G94" s="43" t="s">
        <v>114</v>
      </c>
      <c r="H94" s="23" t="s">
        <v>102</v>
      </c>
      <c r="I94" s="168" t="s">
        <v>21</v>
      </c>
      <c r="J94" s="178">
        <v>5</v>
      </c>
      <c r="K94" s="56" t="s">
        <v>231</v>
      </c>
      <c r="L94" s="43" t="s">
        <v>97</v>
      </c>
    </row>
    <row r="95" spans="1:12" ht="34.5" customHeight="1">
      <c r="A95" s="2">
        <v>122</v>
      </c>
      <c r="B95" s="23">
        <f>MAX($B$65:B94)+1</f>
        <v>82</v>
      </c>
      <c r="C95" s="58" t="s">
        <v>40</v>
      </c>
      <c r="D95" s="23" t="s">
        <v>6</v>
      </c>
      <c r="E95" s="43" t="s">
        <v>41</v>
      </c>
      <c r="F95" s="40">
        <v>65</v>
      </c>
      <c r="G95" s="39" t="s">
        <v>73</v>
      </c>
      <c r="H95" s="23" t="s">
        <v>8</v>
      </c>
      <c r="I95" s="168" t="s">
        <v>11</v>
      </c>
      <c r="J95" s="178">
        <v>5</v>
      </c>
      <c r="K95" s="56" t="s">
        <v>209</v>
      </c>
      <c r="L95" s="43" t="s">
        <v>153</v>
      </c>
    </row>
    <row r="96" spans="1:12" ht="34.5" customHeight="1">
      <c r="A96" s="2">
        <v>123</v>
      </c>
      <c r="B96" s="23">
        <f>MAX($B$65:B95)+1</f>
        <v>83</v>
      </c>
      <c r="C96" s="85" t="s">
        <v>206</v>
      </c>
      <c r="D96" s="80" t="s">
        <v>6</v>
      </c>
      <c r="E96" s="79" t="s">
        <v>76</v>
      </c>
      <c r="F96" s="40">
        <v>37</v>
      </c>
      <c r="G96" s="79" t="s">
        <v>45</v>
      </c>
      <c r="H96" s="80" t="s">
        <v>109</v>
      </c>
      <c r="I96" s="170" t="s">
        <v>248</v>
      </c>
      <c r="J96" s="178">
        <v>5</v>
      </c>
      <c r="K96" s="56" t="s">
        <v>303</v>
      </c>
      <c r="L96" s="79" t="s">
        <v>97</v>
      </c>
    </row>
    <row r="97" spans="1:12" ht="34.5" customHeight="1">
      <c r="A97" s="2">
        <v>124</v>
      </c>
      <c r="B97" s="23">
        <f>MAX($B$65:B96)+1</f>
        <v>84</v>
      </c>
      <c r="C97" s="43" t="s">
        <v>464</v>
      </c>
      <c r="D97" s="41" t="s">
        <v>115</v>
      </c>
      <c r="E97" s="39" t="s">
        <v>92</v>
      </c>
      <c r="F97" s="40">
        <v>220</v>
      </c>
      <c r="G97" s="39" t="s">
        <v>131</v>
      </c>
      <c r="H97" s="41" t="s">
        <v>121</v>
      </c>
      <c r="I97" s="164" t="s">
        <v>63</v>
      </c>
      <c r="J97" s="178">
        <v>16</v>
      </c>
      <c r="K97" s="56" t="s">
        <v>214</v>
      </c>
      <c r="L97" s="39" t="s">
        <v>56</v>
      </c>
    </row>
    <row r="98" spans="1:12" ht="46.5" customHeight="1">
      <c r="A98" s="2">
        <v>125</v>
      </c>
      <c r="B98" s="23">
        <f>MAX($B$65:B97)+1</f>
        <v>85</v>
      </c>
      <c r="C98" s="43" t="s">
        <v>104</v>
      </c>
      <c r="D98" s="23" t="s">
        <v>10</v>
      </c>
      <c r="E98" s="43" t="s">
        <v>152</v>
      </c>
      <c r="F98" s="40">
        <v>25</v>
      </c>
      <c r="G98" s="43" t="s">
        <v>172</v>
      </c>
      <c r="H98" s="23" t="s">
        <v>122</v>
      </c>
      <c r="I98" s="168" t="s">
        <v>107</v>
      </c>
      <c r="J98" s="178">
        <v>12</v>
      </c>
      <c r="K98" s="56" t="s">
        <v>209</v>
      </c>
      <c r="L98" s="43" t="s">
        <v>130</v>
      </c>
    </row>
    <row r="99" spans="1:12" ht="37.5" customHeight="1">
      <c r="A99" s="2">
        <v>127</v>
      </c>
      <c r="B99" s="23">
        <f>MAX($B$65:B98)+1</f>
        <v>86</v>
      </c>
      <c r="C99" s="49" t="s">
        <v>465</v>
      </c>
      <c r="D99" s="23" t="s">
        <v>67</v>
      </c>
      <c r="E99" s="43" t="s">
        <v>93</v>
      </c>
      <c r="F99" s="40">
        <v>50</v>
      </c>
      <c r="G99" s="43" t="s">
        <v>94</v>
      </c>
      <c r="H99" s="23" t="s">
        <v>125</v>
      </c>
      <c r="I99" s="168" t="s">
        <v>9</v>
      </c>
      <c r="J99" s="178">
        <v>10</v>
      </c>
      <c r="K99" s="56" t="s">
        <v>302</v>
      </c>
      <c r="L99" s="39" t="s">
        <v>56</v>
      </c>
    </row>
    <row r="100" spans="1:12" ht="51.75" customHeight="1">
      <c r="A100" s="2">
        <v>132</v>
      </c>
      <c r="B100" s="157">
        <f>MAX($B$65:B99)+1</f>
        <v>87</v>
      </c>
      <c r="C100" s="49" t="s">
        <v>218</v>
      </c>
      <c r="D100" s="95" t="s">
        <v>6</v>
      </c>
      <c r="E100" s="43" t="s">
        <v>177</v>
      </c>
      <c r="F100" s="40">
        <v>210</v>
      </c>
      <c r="G100" s="96" t="s">
        <v>285</v>
      </c>
      <c r="H100" s="157" t="s">
        <v>190</v>
      </c>
      <c r="I100" s="168" t="s">
        <v>191</v>
      </c>
      <c r="J100" s="178">
        <v>57.7</v>
      </c>
      <c r="K100" s="157" t="s">
        <v>209</v>
      </c>
      <c r="L100" s="41" t="s">
        <v>423</v>
      </c>
    </row>
    <row r="101" spans="1:12" ht="228" customHeight="1">
      <c r="A101" s="2">
        <v>130</v>
      </c>
      <c r="B101" s="157">
        <f>MAX($B$65:B100)+1</f>
        <v>88</v>
      </c>
      <c r="C101" s="43" t="s">
        <v>256</v>
      </c>
      <c r="D101" s="23" t="s">
        <v>67</v>
      </c>
      <c r="E101" s="43" t="s">
        <v>212</v>
      </c>
      <c r="F101" s="40">
        <v>371</v>
      </c>
      <c r="G101" s="58" t="s">
        <v>282</v>
      </c>
      <c r="H101" s="23" t="s">
        <v>64</v>
      </c>
      <c r="I101" s="168" t="s">
        <v>191</v>
      </c>
      <c r="J101" s="180">
        <v>1.6</v>
      </c>
      <c r="K101" s="157" t="s">
        <v>509</v>
      </c>
      <c r="L101" s="43" t="s">
        <v>176</v>
      </c>
    </row>
    <row r="102" spans="1:12" ht="94.5" customHeight="1">
      <c r="A102" s="2">
        <v>134</v>
      </c>
      <c r="B102" s="157">
        <f>MAX($B$65:B101)+1</f>
        <v>89</v>
      </c>
      <c r="C102" s="49" t="s">
        <v>215</v>
      </c>
      <c r="D102" s="95" t="s">
        <v>6</v>
      </c>
      <c r="E102" s="43" t="s">
        <v>177</v>
      </c>
      <c r="F102" s="40">
        <v>170</v>
      </c>
      <c r="G102" s="96" t="s">
        <v>286</v>
      </c>
      <c r="H102" s="23" t="s">
        <v>190</v>
      </c>
      <c r="I102" s="168" t="s">
        <v>191</v>
      </c>
      <c r="J102" s="178">
        <v>0.6</v>
      </c>
      <c r="K102" s="56" t="s">
        <v>209</v>
      </c>
      <c r="L102" s="39" t="s">
        <v>153</v>
      </c>
    </row>
    <row r="103" spans="1:12" s="2" customFormat="1" ht="165" customHeight="1">
      <c r="A103" s="2">
        <v>135</v>
      </c>
      <c r="B103" s="23">
        <f>MAX($B$65:B102)+1</f>
        <v>90</v>
      </c>
      <c r="C103" s="49" t="s">
        <v>216</v>
      </c>
      <c r="D103" s="95" t="s">
        <v>6</v>
      </c>
      <c r="E103" s="43" t="s">
        <v>177</v>
      </c>
      <c r="F103" s="92">
        <v>232</v>
      </c>
      <c r="G103" s="96" t="s">
        <v>283</v>
      </c>
      <c r="H103" s="25" t="s">
        <v>260</v>
      </c>
      <c r="I103" s="176" t="s">
        <v>217</v>
      </c>
      <c r="J103" s="178">
        <v>3.55</v>
      </c>
      <c r="K103" s="56" t="s">
        <v>298</v>
      </c>
      <c r="L103" s="39" t="s">
        <v>75</v>
      </c>
    </row>
    <row r="104" spans="1:12" ht="33" customHeight="1">
      <c r="A104" s="2">
        <v>128</v>
      </c>
      <c r="B104" s="23">
        <f>MAX($B$65:B103)+1</f>
        <v>91</v>
      </c>
      <c r="C104" s="90" t="s">
        <v>178</v>
      </c>
      <c r="D104" s="91" t="s">
        <v>66</v>
      </c>
      <c r="E104" s="39" t="s">
        <v>177</v>
      </c>
      <c r="F104" s="40">
        <v>50</v>
      </c>
      <c r="G104" s="39" t="s">
        <v>179</v>
      </c>
      <c r="H104" s="41" t="s">
        <v>102</v>
      </c>
      <c r="I104" s="164" t="s">
        <v>84</v>
      </c>
      <c r="J104" s="178">
        <v>15</v>
      </c>
      <c r="K104" s="56" t="s">
        <v>298</v>
      </c>
      <c r="L104" s="43" t="s">
        <v>75</v>
      </c>
    </row>
    <row r="105" spans="1:12" ht="33" customHeight="1">
      <c r="A105" s="2">
        <v>129</v>
      </c>
      <c r="B105" s="23">
        <f>MAX($B$65:B104)+1</f>
        <v>92</v>
      </c>
      <c r="C105" s="90" t="s">
        <v>175</v>
      </c>
      <c r="D105" s="91" t="s">
        <v>66</v>
      </c>
      <c r="E105" s="39" t="s">
        <v>177</v>
      </c>
      <c r="F105" s="40">
        <v>30</v>
      </c>
      <c r="G105" s="39" t="s">
        <v>307</v>
      </c>
      <c r="H105" s="41" t="s">
        <v>29</v>
      </c>
      <c r="I105" s="164" t="s">
        <v>84</v>
      </c>
      <c r="J105" s="178">
        <v>3</v>
      </c>
      <c r="K105" s="157" t="s">
        <v>509</v>
      </c>
      <c r="L105" s="43" t="s">
        <v>176</v>
      </c>
    </row>
    <row r="106" spans="1:12" ht="42.75" customHeight="1">
      <c r="A106" s="1">
        <v>33</v>
      </c>
      <c r="B106" s="23">
        <f>MAX($B$65:B105)+1</f>
        <v>93</v>
      </c>
      <c r="C106" s="90" t="s">
        <v>247</v>
      </c>
      <c r="D106" s="25" t="s">
        <v>66</v>
      </c>
      <c r="E106" s="39" t="s">
        <v>235</v>
      </c>
      <c r="F106" s="40">
        <v>10</v>
      </c>
      <c r="G106" s="97" t="s">
        <v>281</v>
      </c>
      <c r="H106" s="25" t="s">
        <v>259</v>
      </c>
      <c r="I106" s="163" t="s">
        <v>234</v>
      </c>
      <c r="J106" s="178">
        <v>3</v>
      </c>
      <c r="K106" s="157" t="s">
        <v>509</v>
      </c>
      <c r="L106" s="43" t="s">
        <v>96</v>
      </c>
    </row>
    <row r="107" spans="1:12" ht="32.25" customHeight="1">
      <c r="A107" s="2">
        <v>136</v>
      </c>
      <c r="B107" s="23">
        <f>MAX($B$65:B106)+1</f>
        <v>94</v>
      </c>
      <c r="C107" s="49" t="s">
        <v>180</v>
      </c>
      <c r="D107" s="23" t="s">
        <v>65</v>
      </c>
      <c r="E107" s="43" t="s">
        <v>177</v>
      </c>
      <c r="F107" s="40">
        <v>446</v>
      </c>
      <c r="G107" s="98" t="s">
        <v>288</v>
      </c>
      <c r="H107" s="99" t="s">
        <v>185</v>
      </c>
      <c r="I107" s="168" t="s">
        <v>70</v>
      </c>
      <c r="J107" s="178">
        <v>66</v>
      </c>
      <c r="K107" s="56" t="s">
        <v>403</v>
      </c>
      <c r="L107" s="39" t="s">
        <v>56</v>
      </c>
    </row>
    <row r="108" spans="1:12" ht="32.25" customHeight="1">
      <c r="A108" s="2">
        <v>137</v>
      </c>
      <c r="B108" s="23">
        <f>MAX($B$65:B107)+1</f>
        <v>95</v>
      </c>
      <c r="C108" s="49" t="s">
        <v>181</v>
      </c>
      <c r="D108" s="23" t="s">
        <v>6</v>
      </c>
      <c r="E108" s="43" t="s">
        <v>177</v>
      </c>
      <c r="F108" s="40">
        <v>98</v>
      </c>
      <c r="G108" s="43" t="s">
        <v>284</v>
      </c>
      <c r="H108" s="23" t="s">
        <v>126</v>
      </c>
      <c r="I108" s="168" t="s">
        <v>70</v>
      </c>
      <c r="J108" s="178">
        <v>13.5</v>
      </c>
      <c r="K108" s="56" t="s">
        <v>296</v>
      </c>
      <c r="L108" s="39" t="s">
        <v>56</v>
      </c>
    </row>
    <row r="109" spans="1:12" ht="32.25" customHeight="1">
      <c r="A109" s="2">
        <v>138</v>
      </c>
      <c r="B109" s="23">
        <f>MAX($B$65:B108)+1</f>
        <v>96</v>
      </c>
      <c r="C109" s="43" t="s">
        <v>136</v>
      </c>
      <c r="D109" s="23" t="s">
        <v>6</v>
      </c>
      <c r="E109" s="43" t="s">
        <v>132</v>
      </c>
      <c r="F109" s="40">
        <v>1.66</v>
      </c>
      <c r="G109" s="58" t="s">
        <v>91</v>
      </c>
      <c r="H109" s="23" t="s">
        <v>48</v>
      </c>
      <c r="I109" s="168" t="s">
        <v>26</v>
      </c>
      <c r="J109" s="178">
        <v>0.26</v>
      </c>
      <c r="K109" s="56" t="s">
        <v>296</v>
      </c>
      <c r="L109" s="39" t="s">
        <v>56</v>
      </c>
    </row>
    <row r="110" spans="1:12" ht="24" customHeight="1">
      <c r="J110" s="7"/>
      <c r="K110" s="5"/>
      <c r="L110" s="5"/>
    </row>
    <row r="111" spans="1:12" ht="24" customHeight="1">
      <c r="J111" s="7"/>
      <c r="K111" s="5"/>
      <c r="L111" s="5"/>
    </row>
    <row r="112" spans="1:12" ht="24" customHeight="1">
      <c r="J112" s="7"/>
      <c r="K112" s="5"/>
      <c r="L112" s="5"/>
    </row>
    <row r="113" spans="1:12" ht="24" customHeight="1">
      <c r="J113" s="7"/>
      <c r="K113" s="5"/>
      <c r="L113" s="5"/>
    </row>
    <row r="114" spans="1:12" ht="66.75" customHeight="1">
      <c r="J114" s="7"/>
      <c r="K114" s="5"/>
      <c r="L114" s="5"/>
    </row>
    <row r="115" spans="1:12" s="104" customFormat="1" ht="52.5" hidden="1" customHeight="1">
      <c r="A115" s="14">
        <v>30</v>
      </c>
      <c r="B115" s="100"/>
      <c r="C115" s="101" t="s">
        <v>138</v>
      </c>
      <c r="D115" s="100" t="s">
        <v>139</v>
      </c>
      <c r="E115" s="101" t="s">
        <v>141</v>
      </c>
      <c r="F115" s="40">
        <v>15</v>
      </c>
      <c r="G115" s="101" t="s">
        <v>174</v>
      </c>
      <c r="H115" s="100" t="s">
        <v>158</v>
      </c>
      <c r="I115" s="101" t="s">
        <v>183</v>
      </c>
      <c r="J115" s="102" t="s">
        <v>230</v>
      </c>
      <c r="K115" s="23" t="s">
        <v>210</v>
      </c>
      <c r="L115" s="43" t="s">
        <v>140</v>
      </c>
    </row>
    <row r="116" spans="1:12" s="104" customFormat="1" ht="52.5" hidden="1" customHeight="1">
      <c r="A116" s="14">
        <v>29</v>
      </c>
      <c r="B116" s="100"/>
      <c r="C116" s="101" t="s">
        <v>36</v>
      </c>
      <c r="D116" s="100" t="s">
        <v>6</v>
      </c>
      <c r="E116" s="101" t="s">
        <v>130</v>
      </c>
      <c r="F116" s="40" t="e">
        <f>#REF!+#REF!</f>
        <v>#REF!</v>
      </c>
      <c r="G116" s="103" t="s">
        <v>71</v>
      </c>
      <c r="H116" s="100" t="s">
        <v>120</v>
      </c>
      <c r="I116" s="101" t="s">
        <v>37</v>
      </c>
      <c r="J116" s="102" t="s">
        <v>230</v>
      </c>
      <c r="K116" s="23" t="s">
        <v>210</v>
      </c>
      <c r="L116" s="43" t="s">
        <v>193</v>
      </c>
    </row>
    <row r="117" spans="1:12" ht="45.75" hidden="1" customHeight="1">
      <c r="A117" s="2">
        <v>34</v>
      </c>
      <c r="B117" s="23"/>
      <c r="C117" s="46" t="s">
        <v>222</v>
      </c>
      <c r="D117" s="41" t="s">
        <v>67</v>
      </c>
      <c r="E117" s="39" t="s">
        <v>52</v>
      </c>
      <c r="F117" s="40">
        <v>0.8</v>
      </c>
      <c r="G117" s="39" t="s">
        <v>80</v>
      </c>
      <c r="H117" s="41" t="s">
        <v>64</v>
      </c>
      <c r="I117" s="39" t="s">
        <v>9</v>
      </c>
      <c r="J117" s="47" t="e">
        <f>+#REF!+#REF!+#REF!+#REF!+#REF!+#REF!</f>
        <v>#REF!</v>
      </c>
      <c r="K117" s="23" t="s">
        <v>210</v>
      </c>
      <c r="L117" s="39" t="s">
        <v>98</v>
      </c>
    </row>
    <row r="118" spans="1:12" ht="43.5" hidden="1" customHeight="1">
      <c r="A118" s="2">
        <v>35</v>
      </c>
      <c r="B118" s="23"/>
      <c r="C118" s="46" t="s">
        <v>223</v>
      </c>
      <c r="D118" s="41" t="s">
        <v>67</v>
      </c>
      <c r="E118" s="39" t="s">
        <v>52</v>
      </c>
      <c r="F118" s="40">
        <v>1.23</v>
      </c>
      <c r="G118" s="39" t="s">
        <v>81</v>
      </c>
      <c r="H118" s="41" t="s">
        <v>64</v>
      </c>
      <c r="I118" s="39" t="s">
        <v>9</v>
      </c>
      <c r="J118" s="47" t="e">
        <f>+#REF!+#REF!+#REF!+#REF!+#REF!+#REF!</f>
        <v>#REF!</v>
      </c>
      <c r="K118" s="23" t="s">
        <v>210</v>
      </c>
      <c r="L118" s="39" t="s">
        <v>98</v>
      </c>
    </row>
    <row r="119" spans="1:12" s="9" customFormat="1" ht="64.5" hidden="1" customHeight="1">
      <c r="A119" s="2">
        <v>90</v>
      </c>
      <c r="B119" s="189"/>
      <c r="C119" s="43" t="s">
        <v>187</v>
      </c>
      <c r="D119" s="23" t="s">
        <v>66</v>
      </c>
      <c r="E119" s="43" t="s">
        <v>56</v>
      </c>
      <c r="F119" s="40">
        <v>19.8</v>
      </c>
      <c r="G119" s="58" t="s">
        <v>264</v>
      </c>
      <c r="H119" s="25" t="s">
        <v>29</v>
      </c>
      <c r="I119" s="43" t="s">
        <v>85</v>
      </c>
      <c r="J119" s="82" t="e">
        <f>SUM(#REF!)</f>
        <v>#REF!</v>
      </c>
      <c r="K119" s="23" t="s">
        <v>210</v>
      </c>
      <c r="L119" s="43" t="s">
        <v>56</v>
      </c>
    </row>
    <row r="120" spans="1:12" s="13" customFormat="1" ht="51.75" hidden="1" customHeight="1">
      <c r="A120" s="12">
        <v>91</v>
      </c>
      <c r="B120" s="190"/>
      <c r="C120" s="43" t="s">
        <v>262</v>
      </c>
      <c r="D120" s="23" t="s">
        <v>66</v>
      </c>
      <c r="E120" s="43" t="s">
        <v>56</v>
      </c>
      <c r="F120" s="40">
        <v>4</v>
      </c>
      <c r="G120" s="58" t="s">
        <v>263</v>
      </c>
      <c r="H120" s="25" t="s">
        <v>29</v>
      </c>
      <c r="I120" s="43" t="s">
        <v>27</v>
      </c>
      <c r="J120" s="68">
        <v>0.1</v>
      </c>
      <c r="K120" s="23" t="s">
        <v>210</v>
      </c>
      <c r="L120" s="43" t="s">
        <v>56</v>
      </c>
    </row>
    <row r="121" spans="1:12" ht="48" hidden="1" customHeight="1">
      <c r="A121" s="2">
        <v>85</v>
      </c>
      <c r="B121" s="23"/>
      <c r="C121" s="105" t="s">
        <v>220</v>
      </c>
      <c r="D121" s="23" t="s">
        <v>10</v>
      </c>
      <c r="E121" s="43" t="s">
        <v>7</v>
      </c>
      <c r="F121" s="40">
        <v>0.42</v>
      </c>
      <c r="G121" s="43" t="s">
        <v>257</v>
      </c>
      <c r="H121" s="23" t="s">
        <v>155</v>
      </c>
      <c r="I121" s="43" t="s">
        <v>11</v>
      </c>
      <c r="J121" s="40">
        <v>0.3</v>
      </c>
      <c r="K121" s="23" t="s">
        <v>209</v>
      </c>
      <c r="L121" s="152" t="s">
        <v>269</v>
      </c>
    </row>
    <row r="122" spans="1:12" ht="12.75" hidden="1" customHeight="1">
      <c r="A122" s="1">
        <v>7</v>
      </c>
      <c r="B122" s="23"/>
      <c r="C122" s="17" t="s">
        <v>270</v>
      </c>
      <c r="D122" s="25" t="s">
        <v>66</v>
      </c>
      <c r="E122" s="43" t="s">
        <v>240</v>
      </c>
      <c r="F122" s="65"/>
      <c r="G122" s="38" t="s">
        <v>238</v>
      </c>
      <c r="H122" s="25" t="s">
        <v>226</v>
      </c>
      <c r="I122" s="38" t="s">
        <v>255</v>
      </c>
      <c r="J122" s="106"/>
      <c r="K122" s="23" t="s">
        <v>210</v>
      </c>
      <c r="L122" s="43" t="s">
        <v>193</v>
      </c>
    </row>
    <row r="123" spans="1:12" s="107" customFormat="1" ht="42.75" hidden="1" customHeight="1">
      <c r="B123" s="108"/>
      <c r="C123" s="109" t="s">
        <v>204</v>
      </c>
      <c r="D123" s="108" t="s">
        <v>10</v>
      </c>
      <c r="E123" s="109" t="s">
        <v>146</v>
      </c>
      <c r="F123" s="40">
        <v>50</v>
      </c>
      <c r="G123" s="109" t="s">
        <v>108</v>
      </c>
      <c r="H123" s="108" t="s">
        <v>122</v>
      </c>
      <c r="I123" s="109" t="s">
        <v>84</v>
      </c>
      <c r="J123" s="10" t="e">
        <f>SUM(#REF!)</f>
        <v>#REF!</v>
      </c>
      <c r="K123" s="23"/>
      <c r="L123" s="23"/>
    </row>
    <row r="124" spans="1:12" s="107" customFormat="1" ht="42.75" hidden="1" customHeight="1">
      <c r="B124" s="108"/>
      <c r="C124" s="109" t="s">
        <v>205</v>
      </c>
      <c r="D124" s="108" t="s">
        <v>10</v>
      </c>
      <c r="E124" s="109" t="s">
        <v>145</v>
      </c>
      <c r="F124" s="40">
        <v>20</v>
      </c>
      <c r="G124" s="109" t="s">
        <v>106</v>
      </c>
      <c r="H124" s="108" t="s">
        <v>116</v>
      </c>
      <c r="I124" s="109" t="s">
        <v>84</v>
      </c>
      <c r="J124" s="10" t="e">
        <f>SUM(#REF!)</f>
        <v>#REF!</v>
      </c>
      <c r="K124" s="23"/>
      <c r="L124" s="23"/>
    </row>
    <row r="125" spans="1:12" s="107" customFormat="1" ht="42.75" hidden="1" customHeight="1">
      <c r="B125" s="108"/>
      <c r="C125" s="110" t="s">
        <v>103</v>
      </c>
      <c r="D125" s="108" t="s">
        <v>65</v>
      </c>
      <c r="E125" s="109" t="s">
        <v>144</v>
      </c>
      <c r="F125" s="40">
        <v>10</v>
      </c>
      <c r="G125" s="109" t="s">
        <v>143</v>
      </c>
      <c r="H125" s="108" t="s">
        <v>116</v>
      </c>
      <c r="I125" s="109" t="s">
        <v>105</v>
      </c>
      <c r="J125" s="11" t="e">
        <f>SUM(#REF!)</f>
        <v>#REF!</v>
      </c>
      <c r="K125" s="23"/>
      <c r="L125" s="23"/>
    </row>
    <row r="126" spans="1:12" ht="55.5" hidden="1" customHeight="1">
      <c r="B126" s="23"/>
      <c r="C126" s="43" t="s">
        <v>219</v>
      </c>
      <c r="D126" s="23" t="s">
        <v>10</v>
      </c>
      <c r="E126" s="43" t="s">
        <v>147</v>
      </c>
      <c r="F126" s="40">
        <v>4.5199999999999996</v>
      </c>
      <c r="G126" s="43" t="s">
        <v>171</v>
      </c>
      <c r="H126" s="23" t="s">
        <v>102</v>
      </c>
      <c r="I126" s="43" t="s">
        <v>26</v>
      </c>
      <c r="J126" s="89" t="e">
        <f>SUM(#REF!)</f>
        <v>#REF!</v>
      </c>
      <c r="K126" s="23"/>
      <c r="L126" s="23"/>
    </row>
    <row r="127" spans="1:12" ht="100.5" hidden="1" customHeight="1">
      <c r="J127" s="7"/>
      <c r="K127" s="5"/>
      <c r="L127" s="5"/>
    </row>
    <row r="128" spans="1:12" ht="31.5" hidden="1" customHeight="1">
      <c r="A128" s="2">
        <v>126</v>
      </c>
      <c r="B128" s="23"/>
      <c r="C128" s="49" t="s">
        <v>246</v>
      </c>
      <c r="D128" s="23" t="s">
        <v>67</v>
      </c>
      <c r="E128" s="43" t="s">
        <v>95</v>
      </c>
      <c r="F128" s="40">
        <v>3</v>
      </c>
      <c r="G128" s="43" t="s">
        <v>182</v>
      </c>
      <c r="H128" s="23" t="s">
        <v>64</v>
      </c>
      <c r="I128" s="43" t="s">
        <v>9</v>
      </c>
      <c r="J128" s="87" t="e">
        <f>SUM(#REF!)</f>
        <v>#REF!</v>
      </c>
      <c r="K128" s="23" t="s">
        <v>211</v>
      </c>
      <c r="L128" s="43" t="s">
        <v>16</v>
      </c>
    </row>
    <row r="129" spans="10:12" ht="24" customHeight="1">
      <c r="J129" s="7"/>
      <c r="K129" s="5"/>
      <c r="L129" s="5"/>
    </row>
    <row r="130" spans="10:12" ht="24" customHeight="1">
      <c r="J130" s="7"/>
      <c r="K130" s="5"/>
      <c r="L130" s="5"/>
    </row>
    <row r="145" spans="2:12" ht="15" hidden="1" customHeight="1"/>
    <row r="146" spans="2:12" ht="15" hidden="1" customHeight="1"/>
    <row r="147" spans="2:12" ht="15" hidden="1" customHeight="1"/>
    <row r="148" spans="2:12" ht="15" hidden="1" customHeight="1"/>
    <row r="149" spans="2:12" ht="15" hidden="1" customHeight="1"/>
    <row r="150" spans="2:12" ht="66.75" hidden="1" customHeight="1">
      <c r="B150" s="23"/>
      <c r="C150" s="111" t="s">
        <v>99</v>
      </c>
      <c r="D150" s="23" t="s">
        <v>67</v>
      </c>
      <c r="E150" s="112" t="s">
        <v>110</v>
      </c>
      <c r="F150" s="113">
        <v>2</v>
      </c>
      <c r="G150" s="111" t="s">
        <v>111</v>
      </c>
      <c r="H150" s="41" t="s">
        <v>119</v>
      </c>
      <c r="I150" s="76" t="s">
        <v>100</v>
      </c>
      <c r="J150" s="40"/>
      <c r="K150" s="23"/>
      <c r="L150" s="23"/>
    </row>
    <row r="151" spans="2:12" ht="66.75" hidden="1" customHeight="1">
      <c r="B151" s="23"/>
      <c r="C151" s="111" t="s">
        <v>101</v>
      </c>
      <c r="D151" s="23" t="s">
        <v>67</v>
      </c>
      <c r="E151" s="112" t="s">
        <v>110</v>
      </c>
      <c r="F151" s="113">
        <v>1.5</v>
      </c>
      <c r="G151" s="111" t="s">
        <v>112</v>
      </c>
      <c r="H151" s="41" t="s">
        <v>119</v>
      </c>
      <c r="I151" s="76" t="s">
        <v>100</v>
      </c>
      <c r="J151" s="40">
        <v>0.01</v>
      </c>
      <c r="K151" s="23"/>
      <c r="L151" s="23"/>
    </row>
    <row r="152" spans="2:12" ht="15" hidden="1" customHeight="1"/>
    <row r="153" spans="2:12" ht="43.5" hidden="1" customHeight="1">
      <c r="B153" s="23">
        <f>B152+1</f>
        <v>1</v>
      </c>
      <c r="C153" s="43" t="s">
        <v>38</v>
      </c>
      <c r="D153" s="23" t="s">
        <v>316</v>
      </c>
      <c r="E153" s="43" t="s">
        <v>130</v>
      </c>
      <c r="F153" s="40">
        <v>4.2699999999999996</v>
      </c>
      <c r="G153" s="58" t="s">
        <v>72</v>
      </c>
      <c r="H153" s="23" t="s">
        <v>119</v>
      </c>
      <c r="I153" s="43" t="s">
        <v>9</v>
      </c>
      <c r="J153" s="23"/>
      <c r="K153" s="23"/>
      <c r="L153" s="23"/>
    </row>
    <row r="154" spans="2:12" ht="45.75" hidden="1" customHeight="1">
      <c r="B154" s="23">
        <f>B153+1</f>
        <v>2</v>
      </c>
      <c r="C154" s="43" t="s">
        <v>39</v>
      </c>
      <c r="D154" s="23" t="s">
        <v>404</v>
      </c>
      <c r="E154" s="43" t="s">
        <v>130</v>
      </c>
      <c r="F154" s="40">
        <v>11.74</v>
      </c>
      <c r="G154" s="58" t="s">
        <v>405</v>
      </c>
      <c r="H154" s="23" t="s">
        <v>119</v>
      </c>
      <c r="I154" s="43" t="s">
        <v>9</v>
      </c>
      <c r="J154" s="23"/>
      <c r="K154" s="23"/>
      <c r="L154" s="23"/>
    </row>
    <row r="155" spans="2:12" ht="49.5" hidden="1" customHeight="1">
      <c r="B155" s="31"/>
      <c r="C155" s="55" t="s">
        <v>4</v>
      </c>
      <c r="D155" s="31"/>
      <c r="E155" s="31"/>
      <c r="F155" s="114"/>
      <c r="G155" s="115"/>
      <c r="H155" s="115"/>
      <c r="I155" s="116"/>
      <c r="J155" s="115"/>
      <c r="K155" s="31"/>
      <c r="L155" s="31"/>
    </row>
    <row r="156" spans="2:12" ht="69" hidden="1" customHeight="1">
      <c r="B156" s="41"/>
      <c r="C156" s="55" t="s">
        <v>406</v>
      </c>
      <c r="D156" s="41"/>
      <c r="E156" s="39"/>
      <c r="F156" s="92"/>
      <c r="G156" s="117"/>
      <c r="H156" s="117"/>
      <c r="I156" s="118"/>
      <c r="J156" s="119"/>
      <c r="K156" s="120"/>
      <c r="L156" s="120"/>
    </row>
    <row r="157" spans="2:12" ht="90" hidden="1" customHeight="1">
      <c r="B157" s="41"/>
      <c r="C157" s="55" t="s">
        <v>5</v>
      </c>
      <c r="D157" s="64"/>
      <c r="E157" s="39"/>
      <c r="F157" s="40"/>
      <c r="G157" s="42"/>
      <c r="H157" s="41"/>
      <c r="I157" s="39"/>
      <c r="J157" s="41"/>
      <c r="K157" s="41"/>
      <c r="L157" s="41"/>
    </row>
    <row r="158" spans="2:12" ht="71.25" hidden="1" customHeight="1">
      <c r="B158" s="121"/>
      <c r="C158" s="122" t="s">
        <v>12</v>
      </c>
      <c r="D158" s="64"/>
      <c r="E158" s="123"/>
      <c r="F158" s="40"/>
      <c r="G158" s="123"/>
      <c r="H158" s="123"/>
      <c r="I158" s="123"/>
      <c r="J158" s="121"/>
      <c r="K158" s="23"/>
      <c r="L158" s="121"/>
    </row>
    <row r="159" spans="2:12" ht="42.75" hidden="1" customHeight="1">
      <c r="B159" s="121"/>
      <c r="C159" s="124" t="s">
        <v>14</v>
      </c>
      <c r="D159" s="73"/>
      <c r="E159" s="73"/>
      <c r="F159" s="126"/>
      <c r="G159" s="126"/>
      <c r="H159" s="126"/>
      <c r="I159" s="127"/>
      <c r="J159" s="126"/>
      <c r="K159" s="41"/>
      <c r="L159" s="73"/>
    </row>
    <row r="160" spans="2:12" ht="55.5" hidden="1" customHeight="1">
      <c r="B160" s="121"/>
      <c r="C160" s="122" t="s">
        <v>23</v>
      </c>
      <c r="D160" s="64"/>
      <c r="E160" s="73"/>
      <c r="F160" s="40"/>
      <c r="G160" s="47"/>
      <c r="H160" s="47"/>
      <c r="I160" s="125"/>
      <c r="J160" s="47"/>
      <c r="K160" s="23"/>
      <c r="L160" s="64"/>
    </row>
    <row r="161" spans="2:12" ht="56.25" hidden="1" customHeight="1">
      <c r="B161" s="47"/>
      <c r="C161" s="122" t="s">
        <v>25</v>
      </c>
      <c r="D161" s="64"/>
      <c r="E161" s="128"/>
      <c r="F161" s="59"/>
      <c r="G161" s="129"/>
      <c r="H161" s="129"/>
      <c r="I161" s="130"/>
      <c r="J161" s="129"/>
      <c r="K161" s="23"/>
      <c r="L161" s="40"/>
    </row>
    <row r="162" spans="2:12" ht="50.25" hidden="1" customHeight="1">
      <c r="B162" s="40"/>
      <c r="C162" s="122" t="s">
        <v>28</v>
      </c>
      <c r="D162" s="64"/>
      <c r="E162" s="40"/>
      <c r="F162" s="131"/>
      <c r="G162" s="131"/>
      <c r="H162" s="131"/>
      <c r="I162" s="132"/>
      <c r="J162" s="131"/>
      <c r="K162" s="23"/>
      <c r="L162" s="40"/>
    </row>
    <row r="163" spans="2:12" ht="42.75" hidden="1" customHeight="1">
      <c r="B163" s="40"/>
      <c r="C163" s="122" t="s">
        <v>30</v>
      </c>
      <c r="D163" s="64"/>
      <c r="E163" s="40"/>
      <c r="F163" s="40"/>
      <c r="G163" s="40"/>
      <c r="H163" s="40"/>
      <c r="I163" s="65"/>
      <c r="J163" s="40"/>
      <c r="K163" s="23"/>
      <c r="L163" s="40"/>
    </row>
    <row r="164" spans="2:12" ht="43.5" hidden="1" customHeight="1">
      <c r="B164" s="40"/>
      <c r="C164" s="122" t="s">
        <v>159</v>
      </c>
      <c r="D164" s="64"/>
      <c r="E164" s="40"/>
      <c r="F164" s="40"/>
      <c r="G164" s="40"/>
      <c r="H164" s="40"/>
      <c r="I164" s="65"/>
      <c r="J164" s="40"/>
      <c r="K164" s="23"/>
      <c r="L164" s="40"/>
    </row>
    <row r="165" spans="2:12" ht="43.5" hidden="1" customHeight="1">
      <c r="B165" s="40"/>
      <c r="C165" s="122" t="s">
        <v>160</v>
      </c>
      <c r="D165" s="64"/>
      <c r="E165" s="40"/>
      <c r="F165" s="82"/>
      <c r="G165" s="83"/>
      <c r="H165" s="83"/>
      <c r="I165" s="133"/>
      <c r="J165" s="83"/>
      <c r="K165" s="23"/>
      <c r="L165" s="40"/>
    </row>
    <row r="166" spans="2:12" ht="43.5" hidden="1" customHeight="1">
      <c r="B166" s="40"/>
      <c r="C166" s="122" t="s">
        <v>161</v>
      </c>
      <c r="D166" s="64"/>
      <c r="E166" s="73"/>
      <c r="F166" s="82"/>
      <c r="G166" s="66"/>
      <c r="H166" s="83"/>
      <c r="I166" s="133"/>
      <c r="J166" s="83"/>
      <c r="K166" s="41"/>
      <c r="L166" s="73"/>
    </row>
    <row r="167" spans="2:12" ht="43.5" hidden="1" customHeight="1">
      <c r="B167" s="40"/>
      <c r="C167" s="122" t="s">
        <v>162</v>
      </c>
      <c r="D167" s="40"/>
      <c r="E167" s="40"/>
      <c r="F167" s="70"/>
      <c r="G167" s="70"/>
      <c r="H167" s="70"/>
      <c r="I167" s="134"/>
      <c r="J167" s="70"/>
      <c r="K167" s="23"/>
      <c r="L167" s="40"/>
    </row>
    <row r="168" spans="2:12" ht="49.5" hidden="1" customHeight="1">
      <c r="B168" s="40"/>
      <c r="C168" s="122" t="s">
        <v>407</v>
      </c>
      <c r="D168" s="64"/>
      <c r="E168" s="40"/>
      <c r="F168" s="40"/>
      <c r="G168" s="40"/>
      <c r="H168" s="40"/>
      <c r="I168" s="65"/>
      <c r="J168" s="40"/>
      <c r="K168" s="23"/>
      <c r="L168" s="40"/>
    </row>
    <row r="169" spans="2:12" ht="49.5" hidden="1" customHeight="1">
      <c r="B169" s="40"/>
      <c r="C169" s="122" t="s">
        <v>46</v>
      </c>
      <c r="D169" s="40"/>
      <c r="E169" s="40"/>
      <c r="F169" s="60"/>
      <c r="G169" s="60"/>
      <c r="H169" s="60"/>
      <c r="I169" s="135"/>
      <c r="J169" s="60"/>
      <c r="K169" s="23"/>
      <c r="L169" s="40"/>
    </row>
    <row r="170" spans="2:12" ht="49.5" hidden="1" customHeight="1">
      <c r="B170" s="40"/>
      <c r="C170" s="122" t="s">
        <v>163</v>
      </c>
      <c r="D170" s="64"/>
      <c r="E170" s="40"/>
      <c r="F170" s="40"/>
      <c r="G170" s="40"/>
      <c r="H170" s="40"/>
      <c r="I170" s="65"/>
      <c r="J170" s="40"/>
      <c r="K170" s="23"/>
      <c r="L170" s="40"/>
    </row>
    <row r="171" spans="2:12" ht="55.5" hidden="1" customHeight="1">
      <c r="B171" s="40"/>
      <c r="C171" s="122" t="s">
        <v>164</v>
      </c>
      <c r="D171" s="64"/>
      <c r="E171" s="40"/>
      <c r="F171" s="40"/>
      <c r="G171" s="40"/>
      <c r="H171" s="40"/>
      <c r="I171" s="65"/>
      <c r="J171" s="40"/>
      <c r="K171" s="23"/>
      <c r="L171" s="40"/>
    </row>
    <row r="172" spans="2:12" ht="67.5" hidden="1" customHeight="1">
      <c r="B172" s="40"/>
      <c r="C172" s="122" t="s">
        <v>165</v>
      </c>
      <c r="D172" s="64"/>
      <c r="E172" s="40"/>
      <c r="F172" s="40"/>
      <c r="G172" s="40"/>
      <c r="H172" s="40"/>
      <c r="I172" s="65"/>
      <c r="J172" s="40"/>
      <c r="K172" s="23"/>
      <c r="L172" s="40"/>
    </row>
    <row r="173" spans="2:12" ht="53.25" hidden="1" customHeight="1">
      <c r="B173" s="40"/>
      <c r="C173" s="122" t="s">
        <v>56</v>
      </c>
      <c r="D173" s="40"/>
      <c r="E173" s="40"/>
      <c r="F173" s="40"/>
      <c r="G173" s="40"/>
      <c r="H173" s="40"/>
      <c r="I173" s="65"/>
      <c r="J173" s="40"/>
      <c r="K173" s="23"/>
      <c r="L173" s="40"/>
    </row>
  </sheetData>
  <autoFilter ref="A4:L109"/>
  <mergeCells count="12">
    <mergeCell ref="B46:D46"/>
    <mergeCell ref="B52:D52"/>
    <mergeCell ref="B119:B120"/>
    <mergeCell ref="B65:D65"/>
    <mergeCell ref="K3:L3"/>
    <mergeCell ref="B1:L1"/>
    <mergeCell ref="B2:L2"/>
    <mergeCell ref="B21:D21"/>
    <mergeCell ref="B6:D6"/>
    <mergeCell ref="B7:D7"/>
    <mergeCell ref="B18:D18"/>
    <mergeCell ref="B20:D20"/>
  </mergeCells>
  <phoneticPr fontId="50" type="noConversion"/>
  <dataValidations count="2">
    <dataValidation allowBlank="1" promptTitle="温馨提示" prompt="请输入正确格式!&#10; 例如：2013-2014" sqref="WJW158 WAA158 VQE158 VGI158 UWM158 UMQ158 UCU158 TSY158 TJC158 SZG158 SPK158 SFO158 RVS158 RLW158 RCA158 QSE158 QII158 PYM158 POQ158 PEU158 OUY158 OLC158 OBG158 NRK158 NHO158 MXS158 MNW158 MEA158 LUE158 LKI158 LAM158 KQQ158 KGU158 JWY158 JNC158 JDG158 ITK158 IJO158 HZS158 HPW158 HGA158 GWE158 GMI158 GCM158 FSQ158 FIU158 EYY158 EPC158 EFG158 DVK158 DLO158 DBS158 CRW158 CIA158 BYE158 BOI158 BEM158 AUQ158 AKU158 AAY158 RC158 HG158 WTL158 WJP158 VZT158 VPX158 VGB158 UWF158 UMJ158 UCN158 TSR158 TIV158 SYZ158 SPD158 SFH158 RVL158 RLP158 RBT158 QRX158 QIB158 PYF158 POJ158 PEN158 OUR158 OKV158 OAZ158 NRD158 NHH158 MXL158 MNP158 MDT158 LTX158 LKB158 LAF158 KQJ158 KGN158 JWR158 JMV158 JCZ158 ITD158 IJH158 HZL158 HPP158 HFT158 GVX158 GMB158 GCF158 FSJ158 FIN158 EYR158 EOV158 EEZ158 DVD158 DLH158 DBL158 CRP158 CHT158 BXX158 BOB158 BEF158 AUJ158 AKN158 AAR158 QV158 GZ158 I158 WTS158 C58 G58:H58"/>
    <dataValidation allowBlank="1" sqref="I58:I59"/>
  </dataValidations>
  <printOptions horizontalCentered="1"/>
  <pageMargins left="0.62992125984251968" right="0.62992125984251968" top="0.78740157480314965" bottom="0.78740157480314965" header="0" footer="0"/>
  <pageSetup paperSize="9" fitToHeight="0" pageOrder="overThenDown" orientation="landscape" r:id="rId1"/>
  <headerFooter differentOddEven="1">
    <oddFooter>&amp;L&amp;14- &amp;P+2 -</oddFooter>
    <evenFooter>&amp;R&amp;14- &amp;P+2 -</evenFooter>
  </headerFooter>
</worksheet>
</file>

<file path=xl/worksheets/sheet2.xml><?xml version="1.0" encoding="utf-8"?>
<worksheet xmlns="http://schemas.openxmlformats.org/spreadsheetml/2006/main" xmlns:r="http://schemas.openxmlformats.org/officeDocument/2006/relationships">
  <dimension ref="A1:F17"/>
  <sheetViews>
    <sheetView tabSelected="1" workbookViewId="0">
      <selection activeCell="H12" sqref="H12"/>
    </sheetView>
  </sheetViews>
  <sheetFormatPr defaultColWidth="9" defaultRowHeight="15.75"/>
  <cols>
    <col min="1" max="1" width="6.875" style="137" customWidth="1"/>
    <col min="2" max="2" width="27.5" style="136" customWidth="1"/>
    <col min="3" max="3" width="50.5" style="136" customWidth="1"/>
    <col min="4" max="4" width="11.5" style="137" customWidth="1"/>
    <col min="5" max="5" width="14.5" style="137" customWidth="1"/>
    <col min="6" max="6" width="16.25" style="138" customWidth="1"/>
    <col min="7" max="16384" width="9" style="138"/>
  </cols>
  <sheetData>
    <row r="1" spans="1:6" ht="27.75" customHeight="1">
      <c r="A1" s="194" t="s">
        <v>408</v>
      </c>
      <c r="B1" s="194"/>
    </row>
    <row r="2" spans="1:6" ht="31.5" customHeight="1">
      <c r="A2" s="195" t="s">
        <v>505</v>
      </c>
      <c r="B2" s="195"/>
      <c r="C2" s="195"/>
      <c r="D2" s="195"/>
      <c r="E2" s="195"/>
      <c r="F2" s="195"/>
    </row>
    <row r="3" spans="1:6" ht="18.75" customHeight="1">
      <c r="A3" s="139"/>
      <c r="B3" s="140"/>
      <c r="C3" s="140"/>
      <c r="D3" s="141"/>
      <c r="E3" s="196" t="s">
        <v>409</v>
      </c>
      <c r="F3" s="196"/>
    </row>
    <row r="4" spans="1:6" s="142" customFormat="1" ht="21" customHeight="1">
      <c r="A4" s="192" t="s">
        <v>0</v>
      </c>
      <c r="B4" s="197" t="s">
        <v>410</v>
      </c>
      <c r="C4" s="197" t="s">
        <v>411</v>
      </c>
      <c r="D4" s="192" t="s">
        <v>412</v>
      </c>
      <c r="E4" s="192" t="s">
        <v>413</v>
      </c>
      <c r="F4" s="192" t="s">
        <v>414</v>
      </c>
    </row>
    <row r="5" spans="1:6" s="142" customFormat="1" ht="21" customHeight="1">
      <c r="A5" s="192"/>
      <c r="B5" s="198"/>
      <c r="C5" s="198"/>
      <c r="D5" s="192"/>
      <c r="E5" s="192"/>
      <c r="F5" s="192"/>
    </row>
    <row r="6" spans="1:6" ht="40.5" hidden="1" customHeight="1">
      <c r="A6" s="193" t="s">
        <v>415</v>
      </c>
      <c r="B6" s="193"/>
      <c r="C6" s="193"/>
      <c r="D6" s="143">
        <f>SUM(D15:D16)</f>
        <v>2801</v>
      </c>
      <c r="E6" s="144"/>
      <c r="F6" s="145"/>
    </row>
    <row r="7" spans="1:6" ht="35.25" customHeight="1">
      <c r="A7" s="18">
        <v>1</v>
      </c>
      <c r="B7" s="19" t="s">
        <v>479</v>
      </c>
      <c r="C7" s="19" t="s">
        <v>491</v>
      </c>
      <c r="D7" s="20">
        <v>1000</v>
      </c>
      <c r="E7" s="21" t="s">
        <v>293</v>
      </c>
      <c r="F7" s="19" t="s">
        <v>292</v>
      </c>
    </row>
    <row r="8" spans="1:6" ht="35.25" customHeight="1">
      <c r="A8" s="18">
        <v>2</v>
      </c>
      <c r="B8" s="19" t="s">
        <v>480</v>
      </c>
      <c r="C8" s="19" t="s">
        <v>492</v>
      </c>
      <c r="D8" s="20">
        <v>2300</v>
      </c>
      <c r="E8" s="21" t="s">
        <v>305</v>
      </c>
      <c r="F8" s="19" t="s">
        <v>294</v>
      </c>
    </row>
    <row r="9" spans="1:6" ht="35.25" customHeight="1">
      <c r="A9" s="18">
        <v>3</v>
      </c>
      <c r="B9" s="147" t="s">
        <v>481</v>
      </c>
      <c r="C9" s="147" t="s">
        <v>493</v>
      </c>
      <c r="D9" s="20">
        <v>10000</v>
      </c>
      <c r="E9" s="21" t="s">
        <v>420</v>
      </c>
      <c r="F9" s="147" t="s">
        <v>421</v>
      </c>
    </row>
    <row r="10" spans="1:6" ht="35.25" customHeight="1">
      <c r="A10" s="18">
        <v>4</v>
      </c>
      <c r="B10" s="19" t="s">
        <v>482</v>
      </c>
      <c r="C10" s="19" t="s">
        <v>494</v>
      </c>
      <c r="D10" s="20">
        <v>25400</v>
      </c>
      <c r="E10" s="21" t="s">
        <v>304</v>
      </c>
      <c r="F10" s="19" t="s">
        <v>290</v>
      </c>
    </row>
    <row r="11" spans="1:6" ht="35.25" customHeight="1">
      <c r="A11" s="18">
        <v>5</v>
      </c>
      <c r="B11" s="19" t="s">
        <v>483</v>
      </c>
      <c r="C11" s="19" t="s">
        <v>495</v>
      </c>
      <c r="D11" s="20">
        <v>668</v>
      </c>
      <c r="E11" s="21" t="s">
        <v>305</v>
      </c>
      <c r="F11" s="19" t="s">
        <v>294</v>
      </c>
    </row>
    <row r="12" spans="1:6" ht="39" customHeight="1">
      <c r="A12" s="18">
        <v>6</v>
      </c>
      <c r="B12" s="19" t="s">
        <v>484</v>
      </c>
      <c r="C12" s="19" t="s">
        <v>485</v>
      </c>
      <c r="D12" s="20">
        <v>1750</v>
      </c>
      <c r="E12" s="21" t="s">
        <v>296</v>
      </c>
      <c r="F12" s="19" t="s">
        <v>294</v>
      </c>
    </row>
    <row r="13" spans="1:6" ht="35.25" customHeight="1">
      <c r="A13" s="18">
        <v>7</v>
      </c>
      <c r="B13" s="146" t="s">
        <v>486</v>
      </c>
      <c r="C13" s="146" t="s">
        <v>487</v>
      </c>
      <c r="D13" s="20">
        <v>4700</v>
      </c>
      <c r="E13" s="21" t="s">
        <v>418</v>
      </c>
      <c r="F13" s="146" t="s">
        <v>419</v>
      </c>
    </row>
    <row r="14" spans="1:6" ht="35.25" customHeight="1">
      <c r="A14" s="18">
        <v>8</v>
      </c>
      <c r="B14" s="19" t="s">
        <v>488</v>
      </c>
      <c r="C14" s="19" t="s">
        <v>496</v>
      </c>
      <c r="D14" s="20">
        <v>1100</v>
      </c>
      <c r="E14" s="21" t="s">
        <v>306</v>
      </c>
      <c r="F14" s="19" t="s">
        <v>295</v>
      </c>
    </row>
    <row r="15" spans="1:6" ht="35.25" customHeight="1">
      <c r="A15" s="18">
        <v>9</v>
      </c>
      <c r="B15" s="146" t="s">
        <v>489</v>
      </c>
      <c r="C15" s="146" t="s">
        <v>497</v>
      </c>
      <c r="D15" s="20">
        <v>2022</v>
      </c>
      <c r="E15" s="21" t="s">
        <v>416</v>
      </c>
      <c r="F15" s="146" t="s">
        <v>417</v>
      </c>
    </row>
    <row r="16" spans="1:6" s="137" customFormat="1" ht="35.25" customHeight="1">
      <c r="A16" s="18">
        <v>10</v>
      </c>
      <c r="B16" s="148" t="s">
        <v>490</v>
      </c>
      <c r="C16" s="148" t="s">
        <v>498</v>
      </c>
      <c r="D16" s="20">
        <v>779</v>
      </c>
      <c r="E16" s="149" t="s">
        <v>422</v>
      </c>
      <c r="F16" s="147" t="s">
        <v>291</v>
      </c>
    </row>
    <row r="17" spans="4:4">
      <c r="D17" s="150"/>
    </row>
  </sheetData>
  <autoFilter ref="A6:F6">
    <filterColumn colId="0" showButton="0"/>
    <filterColumn colId="1" showButton="0"/>
  </autoFilter>
  <mergeCells count="10">
    <mergeCell ref="F4:F5"/>
    <mergeCell ref="A6:C6"/>
    <mergeCell ref="A1:B1"/>
    <mergeCell ref="A2:F2"/>
    <mergeCell ref="E3:F3"/>
    <mergeCell ref="A4:A5"/>
    <mergeCell ref="B4:B5"/>
    <mergeCell ref="C4:C5"/>
    <mergeCell ref="D4:D5"/>
    <mergeCell ref="E4:E5"/>
  </mergeCells>
  <phoneticPr fontId="50" type="noConversion"/>
  <printOptions horizontalCentered="1"/>
  <pageMargins left="0.70866141732283472" right="0.70866141732283472" top="0.55118110236220474" bottom="0.55118110236220474" header="0.31496062992125984" footer="0.31496062992125984"/>
  <pageSetup paperSize="9" fitToWidth="0" fitToHeight="0" orientation="landscape" horizontalDpi="200" verticalDpi="200" r:id="rId1"/>
  <headerFooter differentOddEven="1">
    <oddFooter>&amp;L&amp;14- &amp;P+13 -</oddFooter>
    <evenFooter>&amp;R&amp;14- &amp;P+13 -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附件2.重点项目</vt:lpstr>
      <vt:lpstr>附件3.民生实事</vt:lpstr>
      <vt:lpstr>附件2.重点项目!Print_Area</vt:lpstr>
      <vt:lpstr>附件3.民生实事!Print_Area</vt:lpstr>
      <vt:lpstr>附件2.重点项目!Print_Titles</vt:lpstr>
      <vt:lpstr>附件3.民生实事!Print_Titles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谷天惠</cp:lastModifiedBy>
  <cp:lastPrinted>2020-01-20T06:36:46Z</cp:lastPrinted>
  <dcterms:created xsi:type="dcterms:W3CDTF">2019-08-06T07:24:00Z</dcterms:created>
  <dcterms:modified xsi:type="dcterms:W3CDTF">2020-01-20T06:38:57Z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